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ual\"/>
    </mc:Choice>
  </mc:AlternateContent>
  <bookViews>
    <workbookView xWindow="0" yWindow="0" windowWidth="28800" windowHeight="12480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62913"/>
</workbook>
</file>

<file path=xl/calcChain.xml><?xml version="1.0" encoding="utf-8"?>
<calcChain xmlns="http://schemas.openxmlformats.org/spreadsheetml/2006/main">
  <c r="A3" i="64" l="1"/>
  <c r="A3" i="63"/>
  <c r="E41" i="62" l="1"/>
  <c r="E39" i="62"/>
  <c r="E38" i="62"/>
  <c r="E30" i="62"/>
  <c r="E29" i="62"/>
  <c r="E26" i="62"/>
  <c r="E74" i="59"/>
  <c r="D74" i="59"/>
  <c r="D66" i="59"/>
  <c r="D62" i="59"/>
  <c r="D61" i="59"/>
  <c r="E66" i="59"/>
  <c r="E62" i="59"/>
  <c r="E61" i="59"/>
  <c r="E34" i="62" l="1"/>
  <c r="E23" i="62"/>
  <c r="C52" i="59"/>
  <c r="E37" i="62" l="1"/>
  <c r="E28" i="62"/>
  <c r="E20" i="62"/>
  <c r="C37" i="62"/>
  <c r="C28" i="62"/>
  <c r="C20" i="62"/>
  <c r="E72" i="59"/>
  <c r="D72" i="59"/>
  <c r="E52" i="59"/>
  <c r="D52" i="59"/>
  <c r="D60" i="59" l="1"/>
  <c r="E60" i="59"/>
  <c r="D46" i="62" l="1"/>
  <c r="C46" i="62"/>
  <c r="D15" i="62"/>
  <c r="C15" i="62"/>
  <c r="C218" i="60"/>
  <c r="C185" i="60"/>
  <c r="C170" i="60"/>
  <c r="C160" i="60"/>
  <c r="C127" i="60"/>
  <c r="C131" i="60"/>
  <c r="C128" i="60"/>
  <c r="C117" i="60"/>
  <c r="C107" i="60"/>
  <c r="C100" i="60"/>
  <c r="C73" i="60"/>
  <c r="C58" i="60"/>
  <c r="C8" i="60"/>
  <c r="C118" i="59"/>
  <c r="C101" i="59"/>
  <c r="C72" i="59"/>
  <c r="C60" i="59"/>
  <c r="C99" i="60" l="1"/>
  <c r="C98" i="60" s="1"/>
  <c r="D98" i="60" s="1"/>
  <c r="C39" i="64"/>
  <c r="C30" i="64"/>
  <c r="C7" i="64"/>
  <c r="C15" i="63"/>
  <c r="C7" i="63"/>
  <c r="C20" i="63" s="1"/>
  <c r="D220" i="60" l="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<sst xmlns="http://schemas.openxmlformats.org/spreadsheetml/2006/main" count="908" uniqueCount="648">
  <si>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</si>
  <si>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</si>
  <si>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</si>
  <si>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</si>
  <si>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</si>
  <si>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</si>
  <si>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</si>
  <si>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</si>
  <si>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</si>
  <si>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</si>
  <si>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</si>
  <si>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</si>
  <si>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</si>
  <si>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</si>
  <si>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</si>
  <si>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</si>
  <si>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</si>
  <si>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</si>
  <si>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</si>
  <si>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</si>
  <si>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</si>
  <si>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</si>
  <si>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</si>
  <si>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</si>
  <si>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</si>
  <si>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</si>
  <si>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</si>
  <si>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</si>
  <si>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</si>
  <si>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</si>
  <si>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</si>
  <si>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</si>
  <si>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</si>
  <si>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</si>
  <si>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</si>
  <si>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</si>
  <si>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</si>
  <si>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</si>
  <si>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</si>
  <si>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</si>
  <si>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</si>
  <si>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</si>
  <si>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</si>
  <si>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</si>
  <si>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</si>
  <si>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</si>
  <si>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</si>
  <si>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</si>
  <si>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</si>
  <si>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</si>
  <si>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</si>
  <si>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</si>
  <si>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</si>
  <si>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</si>
  <si>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</si>
  <si>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</si>
  <si>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</si>
  <si>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</si>
  <si>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</si>
  <si>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</si>
  <si>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</si>
  <si>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</si>
  <si>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</si>
  <si>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</si>
  <si>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</si>
  <si>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</si>
  <si>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</si>
  <si>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</si>
  <si>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</si>
  <si>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</si>
  <si>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</si>
  <si>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</si>
  <si>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</si>
  <si>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</si>
  <si>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</si>
  <si>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</si>
  <si>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</si>
  <si>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</si>
  <si>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</si>
  <si>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</si>
  <si>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</si>
  <si>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</si>
  <si>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</si>
  <si>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</si>
  <si>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</si>
  <si>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</si>
  <si>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</si>
  <si>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</si>
  <si>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</si>
  <si>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</si>
  <si>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</si>
  <si>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</si>
  <si>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</si>
  <si>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</si>
  <si>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</si>
  <si>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</si>
  <si>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</si>
  <si>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</si>
  <si>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</si>
  <si>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</si>
  <si>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</si>
  <si>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</si>
  <si>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</si>
  <si>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</si>
  <si>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</si>
  <si>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</si>
  <si>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</si>
  <si>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</si>
  <si>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</si>
  <si>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</si>
  <si>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</si>
  <si>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</si>
  <si>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</si>
  <si>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</si>
  <si>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</si>
  <si>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</si>
  <si>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</si>
  <si>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</si>
  <si>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</si>
  <si>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</si>
  <si>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</si>
  <si>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</si>
  <si>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</si>
  <si>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</si>
  <si>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</si>
  <si>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</si>
  <si>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</si>
  <si>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</si>
  <si>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</si>
  <si>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</si>
  <si>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</si>
  <si>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</si>
  <si>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</si>
  <si>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</si>
  <si>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</si>
  <si>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</si>
  <si>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</si>
  <si>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</si>
  <si>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</si>
  <si>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</si>
  <si>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</si>
  <si>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</si>
  <si>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</si>
  <si>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</si>
  <si>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</si>
  <si>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</si>
  <si>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</si>
  <si>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</si>
  <si>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</si>
  <si>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</si>
  <si>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</si>
  <si>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</si>
  <si>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</si>
  <si>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</si>
  <si>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</si>
  <si>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</si>
  <si>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</si>
  <si>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</si>
  <si>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</si>
  <si>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</si>
  <si>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</si>
  <si>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</si>
  <si>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</si>
  <si>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</si>
  <si>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</si>
  <si>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</si>
  <si>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</si>
  <si>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</si>
  <si>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</si>
  <si>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</si>
  <si>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</si>
  <si>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</si>
  <si>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</si>
  <si>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</si>
  <si>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</si>
  <si>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</si>
  <si>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</si>
  <si>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</si>
  <si>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</si>
  <si>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</si>
  <si>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</si>
  <si>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</si>
  <si>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</si>
  <si>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</si>
  <si>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</si>
  <si>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</si>
  <si>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</si>
  <si>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</si>
  <si>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</si>
  <si>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</si>
  <si>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</si>
  <si>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</si>
  <si>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</si>
  <si>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</si>
  <si>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</si>
  <si>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</si>
  <si>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</si>
  <si>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</si>
  <si>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</si>
  <si>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</si>
  <si>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</si>
  <si>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</si>
  <si>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</si>
  <si>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</si>
  <si>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</si>
  <si>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</si>
  <si>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</si>
  <si>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</si>
  <si>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</si>
  <si>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</si>
  <si>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</si>
  <si>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</si>
  <si>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</si>
  <si>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</si>
  <si>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</si>
  <si>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</si>
  <si>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</si>
  <si>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</si>
  <si>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</si>
  <si>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</si>
  <si>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</si>
  <si>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</si>
  <si>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</si>
  <si>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</si>
  <si>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</si>
  <si>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</si>
  <si>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</si>
  <si>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</si>
  <si>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</si>
  <si>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</si>
  <si>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</si>
  <si>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</si>
  <si>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</si>
  <si>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</si>
  <si>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</si>
  <si>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</si>
  <si>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</si>
  <si>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</si>
  <si>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</si>
  <si>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</si>
  <si>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</si>
  <si>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</si>
  <si>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</si>
  <si>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</si>
  <si>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</si>
  <si>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</si>
  <si>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</si>
  <si>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</si>
  <si>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</si>
  <si>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</si>
  <si>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</si>
  <si>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</si>
  <si>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</si>
  <si>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</si>
  <si>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</si>
  <si>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</si>
  <si>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</si>
  <si>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</si>
  <si>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</si>
  <si>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</si>
  <si>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</si>
  <si>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</si>
  <si>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</si>
  <si>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</si>
  <si>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</si>
  <si>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</si>
  <si>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</si>
  <si>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</si>
  <si>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</si>
  <si>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</si>
  <si>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</si>
  <si>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</si>
  <si>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</si>
  <si>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</si>
  <si>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</si>
  <si>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</si>
  <si>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</si>
  <si>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</si>
  <si>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</si>
  <si>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</si>
  <si>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</si>
  <si>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</si>
  <si>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</si>
  <si>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</si>
  <si>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</si>
  <si>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</si>
  <si>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</si>
  <si>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</si>
  <si>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</si>
  <si>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</si>
  <si>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</si>
  <si>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</si>
  <si>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</si>
  <si>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</si>
  <si>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</si>
  <si>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</si>
  <si>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</si>
  <si>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</si>
  <si>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</si>
  <si>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</si>
  <si>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</si>
  <si>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</si>
  <si>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</si>
  <si>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</si>
  <si>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</si>
  <si>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</si>
  <si>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</si>
  <si>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</si>
  <si>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</si>
  <si>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</si>
  <si>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</si>
  <si>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</si>
  <si>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</si>
  <si>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</si>
  <si>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</si>
  <si>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</si>
  <si>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</si>
  <si>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</si>
  <si>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</si>
  <si>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</si>
  <si>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</si>
  <si>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</si>
  <si>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</si>
  <si>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</si>
  <si>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</si>
  <si>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</si>
  <si>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</si>
  <si>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</si>
  <si>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</si>
  <si>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</si>
  <si>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</si>
  <si>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</si>
  <si>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</si>
  <si>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</si>
  <si>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</si>
  <si>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</si>
  <si>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</si>
  <si>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</si>
  <si>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</si>
  <si>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</si>
  <si>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</si>
  <si>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</si>
  <si>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</si>
  <si>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</si>
  <si>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</si>
  <si>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</si>
  <si>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</si>
  <si>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</si>
  <si>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</si>
  <si>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</si>
  <si>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</si>
  <si>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</si>
  <si>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</si>
  <si>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</si>
  <si>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</si>
  <si>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</si>
  <si>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</si>
  <si>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</si>
  <si>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</si>
  <si>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</si>
  <si>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</si>
  <si>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</si>
  <si>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</si>
  <si>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</si>
  <si>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</si>
  <si>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</si>
  <si>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</si>
  <si>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</si>
  <si>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</si>
  <si>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</si>
  <si>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</si>
  <si>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</si>
  <si>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</si>
  <si>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</si>
  <si>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</si>
  <si>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</si>
  <si>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</si>
  <si>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</si>
  <si>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</si>
  <si>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</si>
  <si>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</si>
  <si>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</si>
  <si>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</si>
  <si>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</si>
  <si>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</si>
  <si>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</si>
  <si>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</si>
  <si>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</si>
  <si>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</si>
  <si>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</si>
  <si>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</si>
  <si>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</si>
  <si>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</si>
  <si>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</si>
  <si>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</si>
  <si>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</si>
  <si>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</si>
  <si>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</si>
  <si>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</si>
  <si>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</si>
  <si>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</si>
  <si>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</si>
  <si>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</si>
  <si>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</si>
  <si>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</si>
  <si>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</si>
  <si>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</si>
  <si>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</si>
  <si>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</si>
  <si>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</si>
  <si>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</si>
  <si>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</si>
  <si>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</si>
  <si>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</si>
  <si>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</si>
  <si>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</si>
  <si>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</si>
  <si>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</si>
  <si>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</si>
  <si>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</si>
  <si>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</si>
  <si>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</si>
  <si>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</si>
  <si>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</si>
  <si>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</si>
  <si>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</si>
  <si>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</si>
  <si>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</si>
  <si>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</si>
  <si>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</si>
  <si>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</si>
  <si>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</si>
  <si>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</si>
  <si>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</si>
  <si>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</si>
  <si>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</si>
  <si>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</si>
  <si>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</si>
  <si>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</si>
  <si>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</si>
  <si>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</si>
  <si>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</si>
  <si>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</si>
  <si>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</si>
  <si>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</si>
  <si>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</si>
  <si>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</si>
  <si>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</si>
  <si>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</si>
  <si>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</si>
  <si>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</si>
  <si>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</si>
  <si>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</si>
  <si>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</si>
  <si>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</si>
  <si>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</si>
  <si>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</si>
  <si>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</si>
  <si>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</si>
  <si>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</si>
  <si>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</si>
  <si>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</si>
  <si>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</si>
  <si>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</si>
  <si>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</si>
  <si>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</si>
  <si>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</si>
  <si>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</si>
  <si>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</si>
  <si>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</si>
  <si>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</si>
  <si>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</si>
  <si>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</si>
  <si>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</si>
  <si>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</si>
  <si>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</si>
  <si>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</si>
  <si>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</si>
  <si>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</si>
  <si>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</si>
  <si>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</si>
  <si>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</si>
  <si>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</si>
  <si>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</si>
  <si>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</si>
  <si>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</si>
  <si>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</si>
  <si>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</si>
  <si>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</si>
  <si>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</si>
  <si>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</si>
  <si>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</si>
  <si>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</si>
  <si>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</si>
  <si>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</si>
  <si>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</si>
  <si>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</si>
  <si>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</si>
  <si>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</si>
  <si>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</si>
  <si>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</si>
  <si>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</si>
  <si>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</si>
  <si>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</si>
  <si>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</si>
  <si>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</si>
  <si>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</si>
  <si>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</si>
  <si>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</si>
  <si>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</si>
  <si>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</si>
  <si>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</si>
  <si>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</si>
  <si>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</si>
  <si>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</si>
  <si>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</si>
  <si>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</si>
  <si>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</si>
  <si>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</si>
  <si>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</si>
  <si>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</si>
  <si>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</si>
  <si>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</si>
  <si>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</si>
  <si>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</si>
  <si>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</si>
  <si>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</si>
  <si>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</si>
  <si>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</si>
  <si>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</si>
  <si>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</si>
  <si>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</si>
  <si>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</si>
  <si>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</si>
  <si>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</si>
  <si>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</si>
  <si>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</si>
  <si>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</si>
  <si>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</si>
  <si>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</si>
  <si>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</si>
  <si>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</si>
  <si>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</si>
  <si>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</si>
  <si>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</si>
  <si>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</si>
  <si>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</si>
  <si>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</si>
  <si>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</si>
  <si>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</si>
  <si>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</si>
  <si>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</si>
  <si>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</si>
  <si>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</si>
  <si>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</si>
  <si>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</si>
  <si>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</si>
  <si>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</si>
  <si>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</si>
  <si>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</si>
  <si>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</si>
  <si>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</si>
  <si>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</si>
  <si>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</si>
  <si>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</si>
  <si>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</si>
  <si>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</si>
  <si>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</si>
  <si>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</si>
  <si>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</si>
  <si>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</si>
  <si>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</si>
  <si>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</si>
  <si>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</si>
  <si>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</si>
  <si>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</si>
  <si>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</si>
  <si>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</si>
  <si>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</si>
  <si>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</si>
  <si>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</si>
  <si>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</si>
  <si>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</si>
  <si>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</si>
  <si>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</si>
  <si>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</si>
  <si>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</si>
  <si>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</si>
  <si>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</si>
  <si>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</si>
  <si>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</si>
  <si>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</si>
  <si>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</si>
  <si>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</si>
  <si>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</si>
  <si>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</si>
  <si>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</si>
  <si>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</si>
  <si>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</si>
  <si>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</si>
  <si>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</si>
  <si>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</si>
  <si>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</si>
  <si>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</si>
  <si>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</si>
  <si>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</si>
  <si>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</si>
  <si>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</si>
  <si>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</si>
  <si>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</si>
  <si>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</si>
  <si>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</si>
  <si>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</si>
  <si>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</si>
  <si>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</si>
  <si>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</si>
  <si>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</si>
  <si>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</si>
  <si>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</si>
  <si>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</si>
  <si>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</si>
  <si>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</si>
  <si>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</si>
  <si>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</si>
  <si>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</si>
  <si>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</si>
  <si>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</si>
  <si>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</si>
  <si>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</si>
  <si>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</si>
  <si>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</si>
  <si>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</si>
  <si>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</si>
  <si>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</si>
  <si>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</si>
  <si>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</si>
  <si>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</si>
  <si>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</si>
  <si>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</si>
  <si>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</si>
  <si>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</si>
  <si>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</si>
  <si>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</si>
  <si>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</si>
  <si>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</si>
  <si>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</si>
  <si>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Patronato de Explora</t>
  </si>
  <si>
    <t>Correspondiente 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</si>
</sst>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7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4" fillId="0" borderId="0" xfId="9" applyNumberFormat="1" applyFont="1"/>
    <xf numFmtId="4" fontId="14" fillId="0" borderId="0" xfId="8" applyNumberFormat="1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 2" xfId="1"/>
    <cellStyle name="Millares 2 2" xfId="1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618076</xdr:colOff>
      <xdr:row>2</xdr:row>
      <xdr:rowOff>161925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599151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1356863</xdr:colOff>
      <xdr:row>3</xdr:row>
      <xdr:rowOff>13657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1816" cy="741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1276350</xdr:colOff>
      <xdr:row>2</xdr:row>
      <xdr:rowOff>229743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70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434304</xdr:colOff>
      <xdr:row>1</xdr:row>
      <xdr:rowOff>161925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1054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1037262</xdr:colOff>
      <xdr:row>2</xdr:row>
      <xdr:rowOff>142874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012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960628</xdr:colOff>
      <xdr:row>1</xdr:row>
      <xdr:rowOff>200025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9703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152400</xdr:rowOff>
    </xdr:from>
    <xdr:to>
      <xdr:col>1</xdr:col>
      <xdr:colOff>932053</xdr:colOff>
      <xdr:row>3</xdr:row>
      <xdr:rowOff>104775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1179703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1314450</xdr:colOff>
      <xdr:row>3</xdr:row>
      <xdr:rowOff>5461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0" cy="719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E3" sqref="E3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16384" width="12.85546875" style="28"/>
  </cols>
  <sheetData>
    <row r="1" spans="1:5" ht="18.95" customHeight="1" x14ac:dyDescent="0.2">
      <c r="A1" s="146" t="s">
        <v>646</v>
      </c>
      <c r="B1" s="146"/>
      <c r="C1" s="58"/>
      <c r="D1" s="55" t="s">
        <v>222</v>
      </c>
      <c r="E1" s="56">
        <v>2019</v>
      </c>
    </row>
    <row r="2" spans="1:5" ht="18.95" customHeight="1" x14ac:dyDescent="0.2">
      <c r="A2" s="147" t="s">
        <v>533</v>
      </c>
      <c r="B2" s="147"/>
      <c r="C2" s="77"/>
      <c r="D2" s="55" t="s">
        <v>224</v>
      </c>
      <c r="E2" s="58" t="s">
        <v>225</v>
      </c>
    </row>
    <row r="3" spans="1:5" ht="18.95" customHeight="1" x14ac:dyDescent="0.2">
      <c r="A3" s="148" t="s">
        <v>647</v>
      </c>
      <c r="B3" s="148"/>
      <c r="C3" s="58"/>
      <c r="D3" s="55" t="s">
        <v>226</v>
      </c>
      <c r="E3" s="56">
        <v>4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</row>
    <row r="14" spans="1:5" x14ac:dyDescent="0.2">
      <c r="A14" s="84" t="s">
        <v>8</v>
      </c>
      <c r="B14" s="85" t="s">
        <v>166</v>
      </c>
    </row>
    <row r="15" spans="1:5" x14ac:dyDescent="0.2">
      <c r="A15" s="84" t="s">
        <v>9</v>
      </c>
      <c r="B15" s="85" t="s">
        <v>10</v>
      </c>
    </row>
    <row r="16" spans="1:5" x14ac:dyDescent="0.2">
      <c r="A16" s="84" t="s">
        <v>11</v>
      </c>
      <c r="B16" s="85" t="s">
        <v>12</v>
      </c>
    </row>
    <row r="17" spans="1:2" x14ac:dyDescent="0.2">
      <c r="A17" s="84" t="s">
        <v>13</v>
      </c>
      <c r="B17" s="85" t="s">
        <v>14</v>
      </c>
    </row>
    <row r="18" spans="1:2" x14ac:dyDescent="0.2">
      <c r="A18" s="84" t="s">
        <v>15</v>
      </c>
      <c r="B18" s="85" t="s">
        <v>16</v>
      </c>
    </row>
    <row r="19" spans="1:2" x14ac:dyDescent="0.2">
      <c r="A19" s="84" t="s">
        <v>17</v>
      </c>
      <c r="B19" s="85" t="s">
        <v>18</v>
      </c>
    </row>
    <row r="20" spans="1:2" x14ac:dyDescent="0.2">
      <c r="A20" s="84" t="s">
        <v>19</v>
      </c>
      <c r="B20" s="85" t="s">
        <v>20</v>
      </c>
    </row>
    <row r="21" spans="1:2" x14ac:dyDescent="0.2">
      <c r="A21" s="84" t="s">
        <v>21</v>
      </c>
      <c r="B21" s="85" t="s">
        <v>209</v>
      </c>
    </row>
    <row r="22" spans="1:2" x14ac:dyDescent="0.2">
      <c r="A22" s="84" t="s">
        <v>22</v>
      </c>
      <c r="B22" s="85" t="s">
        <v>23</v>
      </c>
    </row>
    <row r="23" spans="1:2" x14ac:dyDescent="0.2">
      <c r="A23" s="84" t="s">
        <v>619</v>
      </c>
      <c r="B23" s="85" t="s">
        <v>337</v>
      </c>
    </row>
    <row r="24" spans="1:2" x14ac:dyDescent="0.2">
      <c r="A24" s="84" t="s">
        <v>620</v>
      </c>
      <c r="B24" s="85" t="s">
        <v>622</v>
      </c>
    </row>
    <row r="25" spans="1:2" x14ac:dyDescent="0.2">
      <c r="A25" s="84" t="s">
        <v>621</v>
      </c>
      <c r="B25" s="85" t="s">
        <v>617</v>
      </c>
    </row>
    <row r="26" spans="1:2" x14ac:dyDescent="0.2">
      <c r="A26" s="84" t="s">
        <v>623</v>
      </c>
      <c r="B26" s="85" t="s">
        <v>391</v>
      </c>
    </row>
    <row r="27" spans="1:2" x14ac:dyDescent="0.2">
      <c r="A27" s="84" t="s">
        <v>24</v>
      </c>
      <c r="B27" s="85" t="s">
        <v>25</v>
      </c>
    </row>
    <row r="28" spans="1:2" x14ac:dyDescent="0.2">
      <c r="A28" s="84" t="s">
        <v>26</v>
      </c>
      <c r="B28" s="85" t="s">
        <v>27</v>
      </c>
    </row>
    <row r="29" spans="1:2" x14ac:dyDescent="0.2">
      <c r="A29" s="84" t="s">
        <v>28</v>
      </c>
      <c r="B29" s="85" t="s">
        <v>29</v>
      </c>
    </row>
    <row r="30" spans="1:2" x14ac:dyDescent="0.2">
      <c r="A30" s="84" t="s">
        <v>30</v>
      </c>
      <c r="B30" s="85" t="s">
        <v>31</v>
      </c>
    </row>
    <row r="31" spans="1:2" x14ac:dyDescent="0.2">
      <c r="A31" s="84" t="s">
        <v>109</v>
      </c>
      <c r="B31" s="85" t="s">
        <v>110</v>
      </c>
    </row>
    <row r="32" spans="1:2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activeCell="B126" sqref="B126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8" width="16.7109375" style="61" customWidth="1"/>
    <col min="9" max="9" width="27.140625" style="61" customWidth="1"/>
    <col min="10" max="16384" width="9.140625" style="61"/>
  </cols>
  <sheetData>
    <row r="1" spans="1:8" s="57" customFormat="1" ht="18.95" customHeight="1" x14ac:dyDescent="0.25">
      <c r="A1" s="149" t="str">
        <f>'Notas a los Edos Financieros'!A1</f>
        <v>Patronato de Explora</v>
      </c>
      <c r="B1" s="150"/>
      <c r="C1" s="150"/>
      <c r="D1" s="150"/>
      <c r="E1" s="150"/>
      <c r="F1" s="150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49" t="s">
        <v>223</v>
      </c>
      <c r="B2" s="150"/>
      <c r="C2" s="150"/>
      <c r="D2" s="150"/>
      <c r="E2" s="150"/>
      <c r="F2" s="150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49" t="str">
        <f>'Notas a los Edos Financieros'!A3</f>
        <v>Correspondiente del 01 de Enero al 31 de Diciembre</v>
      </c>
      <c r="B3" s="150"/>
      <c r="C3" s="150"/>
      <c r="D3" s="150"/>
      <c r="E3" s="150"/>
      <c r="F3" s="150"/>
      <c r="G3" s="55" t="s">
        <v>226</v>
      </c>
      <c r="H3" s="66">
        <f>'Notas a los Edos Financieros'!E3</f>
        <v>4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37187651.450000003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73877.84</v>
      </c>
      <c r="D15" s="65">
        <v>0</v>
      </c>
      <c r="E15" s="65">
        <v>0</v>
      </c>
      <c r="F15" s="65">
        <v>0</v>
      </c>
      <c r="G15" s="65">
        <v>0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5635325.9800000004</v>
      </c>
      <c r="D20" s="65">
        <v>0</v>
      </c>
      <c r="E20" s="65">
        <v>0</v>
      </c>
      <c r="F20" s="65">
        <v>0</v>
      </c>
      <c r="G20" s="65">
        <v>0</v>
      </c>
    </row>
    <row r="21" spans="1:8" x14ac:dyDescent="0.2">
      <c r="A21" s="63">
        <v>1125</v>
      </c>
      <c r="B21" s="61" t="s">
        <v>240</v>
      </c>
      <c r="C21" s="65">
        <v>13000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4034505.49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0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0</v>
      </c>
    </row>
    <row r="40" spans="1:8" x14ac:dyDescent="0.2">
      <c r="A40" s="63">
        <v>1151</v>
      </c>
      <c r="B40" s="61" t="s">
        <v>255</v>
      </c>
      <c r="C40" s="65">
        <v>0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65">
        <f>SUM(C53:C59)</f>
        <v>76265827.739999995</v>
      </c>
      <c r="D52" s="65">
        <f t="shared" ref="D52:E52" si="0">SUM(D53:D59)</f>
        <v>67756.42</v>
      </c>
      <c r="E52" s="65">
        <f t="shared" si="0"/>
        <v>592868.5</v>
      </c>
    </row>
    <row r="53" spans="1:9" x14ac:dyDescent="0.2">
      <c r="A53" s="63">
        <v>1231</v>
      </c>
      <c r="B53" s="61" t="s">
        <v>261</v>
      </c>
      <c r="C53" s="65">
        <v>426412.5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65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65">
        <v>70761198.890000001</v>
      </c>
      <c r="D55" s="65">
        <v>67756.42</v>
      </c>
      <c r="E55" s="145">
        <v>592868.5</v>
      </c>
    </row>
    <row r="56" spans="1:9" x14ac:dyDescent="0.2">
      <c r="A56" s="63">
        <v>1234</v>
      </c>
      <c r="B56" s="61" t="s">
        <v>264</v>
      </c>
      <c r="C56" s="65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265</v>
      </c>
      <c r="C57" s="65">
        <v>0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266</v>
      </c>
      <c r="C58" s="65">
        <v>5078216.3499999996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268</v>
      </c>
      <c r="C60" s="65">
        <f>SUM(C61:C68)</f>
        <v>30767557.919999998</v>
      </c>
      <c r="D60" s="65">
        <f t="shared" ref="D60:E60" si="1">SUM(D61:D68)</f>
        <v>3626092.43</v>
      </c>
      <c r="E60" s="65">
        <f t="shared" si="1"/>
        <v>11815878.109999999</v>
      </c>
    </row>
    <row r="61" spans="1:9" x14ac:dyDescent="0.2">
      <c r="A61" s="63">
        <v>1241</v>
      </c>
      <c r="B61" s="61" t="s">
        <v>269</v>
      </c>
      <c r="C61" s="65">
        <v>10350452.189999999</v>
      </c>
      <c r="D61" s="65">
        <f>12173.78+1927871.97+14866.45+29271.09+16752.64</f>
        <v>2000935.93</v>
      </c>
      <c r="E61" s="65">
        <f>648932.59+4381423.57+44574.07+64713.33+486091.88</f>
        <v>5625735.4400000004</v>
      </c>
    </row>
    <row r="62" spans="1:9" x14ac:dyDescent="0.2">
      <c r="A62" s="63">
        <v>1242</v>
      </c>
      <c r="B62" s="61" t="s">
        <v>270</v>
      </c>
      <c r="C62" s="65">
        <v>19788491.57</v>
      </c>
      <c r="D62" s="65">
        <f>16590+20635.06+2686.88+1575618.46</f>
        <v>1615530.4</v>
      </c>
      <c r="E62" s="65">
        <f>92627.5+87523.29+671.72+5644307.23</f>
        <v>5825129.7400000002</v>
      </c>
    </row>
    <row r="63" spans="1:9" x14ac:dyDescent="0.2">
      <c r="A63" s="63">
        <v>1243</v>
      </c>
      <c r="B63" s="61" t="s">
        <v>271</v>
      </c>
      <c r="C63" s="65">
        <v>0</v>
      </c>
      <c r="D63" s="65">
        <v>0</v>
      </c>
      <c r="E63" s="65">
        <v>0</v>
      </c>
    </row>
    <row r="64" spans="1:9" x14ac:dyDescent="0.2">
      <c r="A64" s="63">
        <v>1244</v>
      </c>
      <c r="B64" s="61" t="s">
        <v>272</v>
      </c>
      <c r="C64" s="65">
        <v>346486.14</v>
      </c>
      <c r="D64" s="65">
        <v>0</v>
      </c>
      <c r="E64" s="65">
        <v>323988.13</v>
      </c>
    </row>
    <row r="65" spans="1:9" x14ac:dyDescent="0.2">
      <c r="A65" s="63">
        <v>1245</v>
      </c>
      <c r="B65" s="61" t="s">
        <v>273</v>
      </c>
      <c r="C65" s="65">
        <v>75369</v>
      </c>
      <c r="D65" s="65">
        <v>7536.96</v>
      </c>
      <c r="E65" s="65">
        <v>21982.69</v>
      </c>
    </row>
    <row r="66" spans="1:9" x14ac:dyDescent="0.2">
      <c r="A66" s="63">
        <v>1246</v>
      </c>
      <c r="B66" s="61" t="s">
        <v>274</v>
      </c>
      <c r="C66" s="65">
        <v>206759.02</v>
      </c>
      <c r="D66" s="65">
        <f>1618.14+471</f>
        <v>2089.1400000000003</v>
      </c>
      <c r="E66" s="65">
        <f>16883.36+2158.75</f>
        <v>19042.11</v>
      </c>
    </row>
    <row r="67" spans="1:9" x14ac:dyDescent="0.2">
      <c r="A67" s="63">
        <v>1247</v>
      </c>
      <c r="B67" s="61" t="s">
        <v>275</v>
      </c>
      <c r="C67" s="65">
        <v>0</v>
      </c>
      <c r="D67" s="65">
        <v>0</v>
      </c>
      <c r="E67" s="65">
        <v>0</v>
      </c>
    </row>
    <row r="68" spans="1:9" x14ac:dyDescent="0.2">
      <c r="A68" s="63">
        <v>1248</v>
      </c>
      <c r="B68" s="61" t="s">
        <v>276</v>
      </c>
      <c r="C68" s="65">
        <v>0</v>
      </c>
      <c r="D68" s="65">
        <v>0</v>
      </c>
      <c r="E68" s="65">
        <v>0</v>
      </c>
    </row>
    <row r="70" spans="1:9" x14ac:dyDescent="0.2">
      <c r="A70" s="60" t="s">
        <v>632</v>
      </c>
      <c r="B70" s="60"/>
      <c r="C70" s="60"/>
      <c r="D70" s="60"/>
      <c r="E70" s="60"/>
      <c r="F70" s="60"/>
      <c r="G70" s="60"/>
      <c r="H70" s="60"/>
      <c r="I70" s="60"/>
    </row>
    <row r="71" spans="1:9" x14ac:dyDescent="0.2">
      <c r="A71" s="62" t="s">
        <v>180</v>
      </c>
      <c r="B71" s="62" t="s">
        <v>177</v>
      </c>
      <c r="C71" s="62" t="s">
        <v>178</v>
      </c>
      <c r="D71" s="62" t="s">
        <v>196</v>
      </c>
      <c r="E71" s="62" t="s">
        <v>277</v>
      </c>
      <c r="F71" s="62" t="s">
        <v>188</v>
      </c>
      <c r="G71" s="62" t="s">
        <v>258</v>
      </c>
      <c r="H71" s="62" t="s">
        <v>195</v>
      </c>
      <c r="I71" s="62" t="s">
        <v>259</v>
      </c>
    </row>
    <row r="72" spans="1:9" x14ac:dyDescent="0.2">
      <c r="A72" s="63">
        <v>1250</v>
      </c>
      <c r="B72" s="61" t="s">
        <v>278</v>
      </c>
      <c r="C72" s="65">
        <f>SUM(C73:C84)</f>
        <v>4446527.5599999996</v>
      </c>
      <c r="D72" s="65">
        <f t="shared" ref="D72:E72" si="2">SUM(D73:D84)</f>
        <v>635845.42000000004</v>
      </c>
      <c r="E72" s="65">
        <f t="shared" si="2"/>
        <v>1239131.77</v>
      </c>
    </row>
    <row r="73" spans="1:9" x14ac:dyDescent="0.2">
      <c r="A73" s="63">
        <v>1251</v>
      </c>
      <c r="B73" s="61" t="s">
        <v>279</v>
      </c>
      <c r="C73" s="65">
        <v>3428142.9</v>
      </c>
      <c r="D73" s="65">
        <v>507458.03</v>
      </c>
      <c r="E73" s="65">
        <v>886845.37</v>
      </c>
    </row>
    <row r="74" spans="1:9" x14ac:dyDescent="0.2">
      <c r="A74" s="63">
        <v>1252</v>
      </c>
      <c r="B74" s="61" t="s">
        <v>280</v>
      </c>
      <c r="C74" s="65">
        <v>151025.32</v>
      </c>
      <c r="D74" s="65">
        <f>825.7+3439.79</f>
        <v>4265.49</v>
      </c>
      <c r="E74" s="65">
        <f>4020.41+12725.83</f>
        <v>16746.239999999998</v>
      </c>
    </row>
    <row r="75" spans="1:9" x14ac:dyDescent="0.2">
      <c r="A75" s="63">
        <v>1253</v>
      </c>
      <c r="B75" s="61" t="s">
        <v>281</v>
      </c>
      <c r="C75" s="65">
        <v>0</v>
      </c>
      <c r="D75" s="65">
        <v>0</v>
      </c>
      <c r="E75" s="65">
        <v>0</v>
      </c>
    </row>
    <row r="76" spans="1:9" x14ac:dyDescent="0.2">
      <c r="A76" s="63">
        <v>1254</v>
      </c>
      <c r="B76" s="61" t="s">
        <v>282</v>
      </c>
      <c r="C76" s="65">
        <v>867359.34</v>
      </c>
      <c r="D76" s="65">
        <v>124121.9</v>
      </c>
      <c r="E76" s="65">
        <v>335540.15999999997</v>
      </c>
    </row>
    <row r="77" spans="1:9" x14ac:dyDescent="0.2">
      <c r="A77" s="63">
        <v>1259</v>
      </c>
      <c r="B77" s="61" t="s">
        <v>283</v>
      </c>
      <c r="C77" s="65">
        <v>0</v>
      </c>
      <c r="D77" s="65">
        <v>0</v>
      </c>
      <c r="E77" s="65">
        <v>0</v>
      </c>
    </row>
    <row r="78" spans="1:9" x14ac:dyDescent="0.2">
      <c r="A78" s="63">
        <v>1270</v>
      </c>
      <c r="B78" s="61" t="s">
        <v>284</v>
      </c>
      <c r="C78" s="65">
        <v>0</v>
      </c>
      <c r="D78" s="65">
        <v>0</v>
      </c>
      <c r="E78" s="65">
        <v>0</v>
      </c>
    </row>
    <row r="79" spans="1:9" x14ac:dyDescent="0.2">
      <c r="A79" s="63">
        <v>1271</v>
      </c>
      <c r="B79" s="61" t="s">
        <v>285</v>
      </c>
      <c r="C79" s="65">
        <v>0</v>
      </c>
      <c r="D79" s="65">
        <v>0</v>
      </c>
      <c r="E79" s="65">
        <v>0</v>
      </c>
    </row>
    <row r="80" spans="1:9" x14ac:dyDescent="0.2">
      <c r="A80" s="63">
        <v>1272</v>
      </c>
      <c r="B80" s="61" t="s">
        <v>286</v>
      </c>
      <c r="C80" s="65">
        <v>0</v>
      </c>
      <c r="D80" s="65">
        <v>0</v>
      </c>
      <c r="E80" s="65">
        <v>0</v>
      </c>
    </row>
    <row r="81" spans="1:8" x14ac:dyDescent="0.2">
      <c r="A81" s="63">
        <v>1273</v>
      </c>
      <c r="B81" s="61" t="s">
        <v>287</v>
      </c>
      <c r="C81" s="65">
        <v>0</v>
      </c>
      <c r="D81" s="65">
        <v>0</v>
      </c>
      <c r="E81" s="65">
        <v>0</v>
      </c>
    </row>
    <row r="82" spans="1:8" x14ac:dyDescent="0.2">
      <c r="A82" s="63">
        <v>1274</v>
      </c>
      <c r="B82" s="61" t="s">
        <v>288</v>
      </c>
      <c r="C82" s="65">
        <v>0</v>
      </c>
      <c r="D82" s="65">
        <v>0</v>
      </c>
      <c r="E82" s="65">
        <v>0</v>
      </c>
    </row>
    <row r="83" spans="1:8" x14ac:dyDescent="0.2">
      <c r="A83" s="63">
        <v>1275</v>
      </c>
      <c r="B83" s="61" t="s">
        <v>289</v>
      </c>
      <c r="C83" s="65">
        <v>0</v>
      </c>
      <c r="D83" s="65">
        <v>0</v>
      </c>
      <c r="E83" s="65">
        <v>0</v>
      </c>
    </row>
    <row r="84" spans="1:8" x14ac:dyDescent="0.2">
      <c r="A84" s="63">
        <v>1279</v>
      </c>
      <c r="B84" s="61" t="s">
        <v>290</v>
      </c>
      <c r="C84" s="65">
        <v>0</v>
      </c>
      <c r="D84" s="65">
        <v>0</v>
      </c>
      <c r="E84" s="65">
        <v>0</v>
      </c>
    </row>
    <row r="86" spans="1:8" x14ac:dyDescent="0.2">
      <c r="A86" s="60" t="s">
        <v>633</v>
      </c>
      <c r="B86" s="60"/>
      <c r="C86" s="60"/>
      <c r="D86" s="60"/>
      <c r="E86" s="60"/>
      <c r="F86" s="60"/>
      <c r="G86" s="60"/>
      <c r="H86" s="60"/>
    </row>
    <row r="87" spans="1:8" x14ac:dyDescent="0.2">
      <c r="A87" s="62" t="s">
        <v>180</v>
      </c>
      <c r="B87" s="62" t="s">
        <v>177</v>
      </c>
      <c r="C87" s="62" t="s">
        <v>178</v>
      </c>
      <c r="D87" s="62" t="s">
        <v>291</v>
      </c>
      <c r="E87" s="62"/>
      <c r="F87" s="62"/>
      <c r="G87" s="62"/>
      <c r="H87" s="62"/>
    </row>
    <row r="88" spans="1:8" x14ac:dyDescent="0.2">
      <c r="A88" s="63">
        <v>1160</v>
      </c>
      <c r="B88" s="61" t="s">
        <v>292</v>
      </c>
      <c r="C88" s="65">
        <v>0</v>
      </c>
    </row>
    <row r="89" spans="1:8" x14ac:dyDescent="0.2">
      <c r="A89" s="63">
        <v>1161</v>
      </c>
      <c r="B89" s="61" t="s">
        <v>293</v>
      </c>
      <c r="C89" s="65">
        <v>0</v>
      </c>
    </row>
    <row r="90" spans="1:8" x14ac:dyDescent="0.2">
      <c r="A90" s="63">
        <v>1162</v>
      </c>
      <c r="B90" s="61" t="s">
        <v>294</v>
      </c>
      <c r="C90" s="65">
        <v>0</v>
      </c>
    </row>
    <row r="92" spans="1:8" x14ac:dyDescent="0.2">
      <c r="A92" s="60" t="s">
        <v>634</v>
      </c>
      <c r="B92" s="60"/>
      <c r="C92" s="60"/>
      <c r="D92" s="60"/>
      <c r="E92" s="60"/>
      <c r="F92" s="60"/>
      <c r="G92" s="60"/>
      <c r="H92" s="60"/>
    </row>
    <row r="93" spans="1:8" x14ac:dyDescent="0.2">
      <c r="A93" s="62" t="s">
        <v>180</v>
      </c>
      <c r="B93" s="62" t="s">
        <v>177</v>
      </c>
      <c r="C93" s="62" t="s">
        <v>178</v>
      </c>
      <c r="D93" s="62" t="s">
        <v>238</v>
      </c>
      <c r="E93" s="62"/>
      <c r="F93" s="62"/>
      <c r="G93" s="62"/>
      <c r="H93" s="62"/>
    </row>
    <row r="94" spans="1:8" x14ac:dyDescent="0.2">
      <c r="A94" s="63">
        <v>1290</v>
      </c>
      <c r="B94" s="61" t="s">
        <v>295</v>
      </c>
      <c r="C94" s="65">
        <v>0</v>
      </c>
    </row>
    <row r="95" spans="1:8" x14ac:dyDescent="0.2">
      <c r="A95" s="63">
        <v>1291</v>
      </c>
      <c r="B95" s="61" t="s">
        <v>296</v>
      </c>
      <c r="C95" s="65">
        <v>0</v>
      </c>
    </row>
    <row r="96" spans="1:8" x14ac:dyDescent="0.2">
      <c r="A96" s="63">
        <v>1292</v>
      </c>
      <c r="B96" s="61" t="s">
        <v>297</v>
      </c>
      <c r="C96" s="65">
        <v>0</v>
      </c>
    </row>
    <row r="97" spans="1:8" x14ac:dyDescent="0.2">
      <c r="A97" s="63">
        <v>1293</v>
      </c>
      <c r="B97" s="61" t="s">
        <v>298</v>
      </c>
      <c r="C97" s="65">
        <v>0</v>
      </c>
    </row>
    <row r="99" spans="1:8" x14ac:dyDescent="0.2">
      <c r="A99" s="60" t="s">
        <v>635</v>
      </c>
      <c r="B99" s="60"/>
      <c r="C99" s="60"/>
      <c r="D99" s="60"/>
      <c r="E99" s="60"/>
      <c r="F99" s="60"/>
      <c r="G99" s="60"/>
      <c r="H99" s="60"/>
    </row>
    <row r="100" spans="1:8" x14ac:dyDescent="0.2">
      <c r="A100" s="62" t="s">
        <v>180</v>
      </c>
      <c r="B100" s="62" t="s">
        <v>177</v>
      </c>
      <c r="C100" s="62" t="s">
        <v>178</v>
      </c>
      <c r="D100" s="62" t="s">
        <v>234</v>
      </c>
      <c r="E100" s="62" t="s">
        <v>235</v>
      </c>
      <c r="F100" s="62" t="s">
        <v>236</v>
      </c>
      <c r="G100" s="62" t="s">
        <v>299</v>
      </c>
      <c r="H100" s="62" t="s">
        <v>300</v>
      </c>
    </row>
    <row r="101" spans="1:8" x14ac:dyDescent="0.2">
      <c r="A101" s="63">
        <v>2110</v>
      </c>
      <c r="B101" s="61" t="s">
        <v>301</v>
      </c>
      <c r="C101" s="65">
        <f>SUM(C102:C114)</f>
        <v>832597.73</v>
      </c>
      <c r="D101" s="65">
        <v>0</v>
      </c>
      <c r="E101" s="65">
        <v>0</v>
      </c>
      <c r="F101" s="65">
        <v>0</v>
      </c>
      <c r="G101" s="65">
        <v>0</v>
      </c>
    </row>
    <row r="102" spans="1:8" x14ac:dyDescent="0.2">
      <c r="A102" s="63">
        <v>2111</v>
      </c>
      <c r="B102" s="61" t="s">
        <v>302</v>
      </c>
      <c r="C102" s="65">
        <v>435593.51</v>
      </c>
      <c r="D102" s="65">
        <v>0</v>
      </c>
      <c r="E102" s="65">
        <v>0</v>
      </c>
      <c r="F102" s="65">
        <v>0</v>
      </c>
      <c r="G102" s="65">
        <v>0</v>
      </c>
    </row>
    <row r="103" spans="1:8" x14ac:dyDescent="0.2">
      <c r="A103" s="63">
        <v>2112</v>
      </c>
      <c r="B103" s="61" t="s">
        <v>303</v>
      </c>
      <c r="C103" s="65">
        <v>101879</v>
      </c>
      <c r="D103" s="65">
        <v>0</v>
      </c>
      <c r="E103" s="65">
        <v>0</v>
      </c>
      <c r="F103" s="65">
        <v>0</v>
      </c>
      <c r="G103" s="65">
        <v>0</v>
      </c>
    </row>
    <row r="104" spans="1:8" x14ac:dyDescent="0.2">
      <c r="A104" s="63">
        <v>2113</v>
      </c>
      <c r="B104" s="61" t="s">
        <v>304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2114</v>
      </c>
      <c r="B105" s="61" t="s">
        <v>305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2115</v>
      </c>
      <c r="B106" s="61" t="s">
        <v>306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2116</v>
      </c>
      <c r="B107" s="61" t="s">
        <v>307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2117</v>
      </c>
      <c r="B108" s="61" t="s">
        <v>308</v>
      </c>
      <c r="C108" s="65">
        <v>295125.21999999997</v>
      </c>
      <c r="D108" s="65">
        <v>0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2118</v>
      </c>
      <c r="B109" s="61" t="s">
        <v>309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x14ac:dyDescent="0.2">
      <c r="A110" s="63">
        <v>2119</v>
      </c>
      <c r="B110" s="61" t="s">
        <v>310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</row>
    <row r="111" spans="1:8" x14ac:dyDescent="0.2">
      <c r="A111" s="63">
        <v>2120</v>
      </c>
      <c r="B111" s="61" t="s">
        <v>311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2121</v>
      </c>
      <c r="B112" s="61" t="s">
        <v>312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2122</v>
      </c>
      <c r="B113" s="61" t="s">
        <v>313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2129</v>
      </c>
      <c r="B114" s="61" t="s">
        <v>314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6" spans="1:8" x14ac:dyDescent="0.2">
      <c r="A116" s="60" t="s">
        <v>636</v>
      </c>
      <c r="B116" s="60"/>
      <c r="C116" s="60"/>
      <c r="D116" s="60"/>
      <c r="E116" s="60"/>
      <c r="F116" s="60"/>
      <c r="G116" s="60"/>
      <c r="H116" s="60"/>
    </row>
    <row r="117" spans="1:8" x14ac:dyDescent="0.2">
      <c r="A117" s="62" t="s">
        <v>180</v>
      </c>
      <c r="B117" s="62" t="s">
        <v>177</v>
      </c>
      <c r="C117" s="62" t="s">
        <v>178</v>
      </c>
      <c r="D117" s="62" t="s">
        <v>181</v>
      </c>
      <c r="E117" s="62" t="s">
        <v>238</v>
      </c>
      <c r="F117" s="62"/>
      <c r="G117" s="62"/>
      <c r="H117" s="62"/>
    </row>
    <row r="118" spans="1:8" x14ac:dyDescent="0.2">
      <c r="A118" s="63">
        <v>2160</v>
      </c>
      <c r="B118" s="61" t="s">
        <v>315</v>
      </c>
      <c r="C118" s="65">
        <f>SUM(C119:C124)</f>
        <v>0</v>
      </c>
    </row>
    <row r="119" spans="1:8" x14ac:dyDescent="0.2">
      <c r="A119" s="63">
        <v>2161</v>
      </c>
      <c r="B119" s="61" t="s">
        <v>316</v>
      </c>
      <c r="C119" s="65">
        <v>0</v>
      </c>
    </row>
    <row r="120" spans="1:8" x14ac:dyDescent="0.2">
      <c r="A120" s="63">
        <v>2162</v>
      </c>
      <c r="B120" s="61" t="s">
        <v>317</v>
      </c>
      <c r="C120" s="65">
        <v>0</v>
      </c>
    </row>
    <row r="121" spans="1:8" x14ac:dyDescent="0.2">
      <c r="A121" s="63">
        <v>2163</v>
      </c>
      <c r="B121" s="61" t="s">
        <v>318</v>
      </c>
      <c r="C121" s="65">
        <v>0</v>
      </c>
    </row>
    <row r="122" spans="1:8" x14ac:dyDescent="0.2">
      <c r="A122" s="63">
        <v>2164</v>
      </c>
      <c r="B122" s="61" t="s">
        <v>319</v>
      </c>
      <c r="C122" s="65">
        <v>0</v>
      </c>
    </row>
    <row r="123" spans="1:8" x14ac:dyDescent="0.2">
      <c r="A123" s="63">
        <v>2165</v>
      </c>
      <c r="B123" s="61" t="s">
        <v>320</v>
      </c>
      <c r="C123" s="65">
        <v>0</v>
      </c>
    </row>
    <row r="124" spans="1:8" x14ac:dyDescent="0.2">
      <c r="A124" s="63">
        <v>2166</v>
      </c>
      <c r="B124" s="61" t="s">
        <v>321</v>
      </c>
      <c r="C124" s="65">
        <v>0</v>
      </c>
    </row>
    <row r="125" spans="1:8" x14ac:dyDescent="0.2">
      <c r="A125" s="63">
        <v>2250</v>
      </c>
      <c r="B125" s="61" t="s">
        <v>322</v>
      </c>
      <c r="C125" s="65">
        <v>0</v>
      </c>
    </row>
    <row r="126" spans="1:8" x14ac:dyDescent="0.2">
      <c r="A126" s="63">
        <v>2251</v>
      </c>
      <c r="B126" s="61" t="s">
        <v>323</v>
      </c>
      <c r="C126" s="65">
        <v>0</v>
      </c>
    </row>
    <row r="127" spans="1:8" x14ac:dyDescent="0.2">
      <c r="A127" s="63">
        <v>2252</v>
      </c>
      <c r="B127" s="61" t="s">
        <v>324</v>
      </c>
      <c r="C127" s="65">
        <v>0</v>
      </c>
    </row>
    <row r="128" spans="1:8" x14ac:dyDescent="0.2">
      <c r="A128" s="63">
        <v>2253</v>
      </c>
      <c r="B128" s="61" t="s">
        <v>325</v>
      </c>
      <c r="C128" s="65">
        <v>0</v>
      </c>
    </row>
    <row r="129" spans="1:8" x14ac:dyDescent="0.2">
      <c r="A129" s="63">
        <v>2254</v>
      </c>
      <c r="B129" s="61" t="s">
        <v>326</v>
      </c>
      <c r="C129" s="65">
        <v>0</v>
      </c>
    </row>
    <row r="130" spans="1:8" x14ac:dyDescent="0.2">
      <c r="A130" s="63">
        <v>2255</v>
      </c>
      <c r="B130" s="61" t="s">
        <v>327</v>
      </c>
      <c r="C130" s="65">
        <v>0</v>
      </c>
    </row>
    <row r="131" spans="1:8" x14ac:dyDescent="0.2">
      <c r="A131" s="63">
        <v>2256</v>
      </c>
      <c r="B131" s="61" t="s">
        <v>328</v>
      </c>
      <c r="C131" s="65">
        <v>0</v>
      </c>
    </row>
    <row r="133" spans="1:8" x14ac:dyDescent="0.2">
      <c r="A133" s="60" t="s">
        <v>637</v>
      </c>
      <c r="B133" s="60"/>
      <c r="C133" s="60"/>
      <c r="D133" s="60"/>
      <c r="E133" s="60"/>
      <c r="F133" s="60"/>
      <c r="G133" s="60"/>
      <c r="H133" s="60"/>
    </row>
    <row r="134" spans="1:8" x14ac:dyDescent="0.2">
      <c r="A134" s="64" t="s">
        <v>180</v>
      </c>
      <c r="B134" s="64" t="s">
        <v>177</v>
      </c>
      <c r="C134" s="64" t="s">
        <v>178</v>
      </c>
      <c r="D134" s="64" t="s">
        <v>181</v>
      </c>
      <c r="E134" s="64" t="s">
        <v>238</v>
      </c>
      <c r="F134" s="64"/>
      <c r="G134" s="64"/>
      <c r="H134" s="64"/>
    </row>
    <row r="135" spans="1:8" x14ac:dyDescent="0.2">
      <c r="A135" s="63">
        <v>2159</v>
      </c>
      <c r="B135" s="61" t="s">
        <v>329</v>
      </c>
      <c r="C135" s="65">
        <v>0</v>
      </c>
    </row>
    <row r="136" spans="1:8" x14ac:dyDescent="0.2">
      <c r="A136" s="63">
        <v>2199</v>
      </c>
      <c r="B136" s="61" t="s">
        <v>330</v>
      </c>
      <c r="C136" s="65">
        <v>0</v>
      </c>
    </row>
    <row r="137" spans="1:8" x14ac:dyDescent="0.2">
      <c r="A137" s="63">
        <v>2240</v>
      </c>
      <c r="B137" s="61" t="s">
        <v>331</v>
      </c>
      <c r="C137" s="65">
        <v>0</v>
      </c>
    </row>
    <row r="138" spans="1:8" x14ac:dyDescent="0.2">
      <c r="A138" s="63">
        <v>2241</v>
      </c>
      <c r="B138" s="61" t="s">
        <v>332</v>
      </c>
      <c r="C138" s="65">
        <v>0</v>
      </c>
    </row>
    <row r="139" spans="1:8" x14ac:dyDescent="0.2">
      <c r="A139" s="63">
        <v>2242</v>
      </c>
      <c r="B139" s="61" t="s">
        <v>333</v>
      </c>
      <c r="C139" s="65">
        <v>0</v>
      </c>
    </row>
    <row r="140" spans="1:8" x14ac:dyDescent="0.2">
      <c r="A140" s="63">
        <v>2249</v>
      </c>
      <c r="B140" s="61" t="s">
        <v>334</v>
      </c>
      <c r="C140" s="6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9"/>
      <c r="B3" s="26"/>
    </row>
    <row r="4" spans="1:2" ht="15" customHeight="1" x14ac:dyDescent="0.2">
      <c r="A4" s="140" t="s">
        <v>1</v>
      </c>
      <c r="B4" s="47" t="s">
        <v>111</v>
      </c>
    </row>
    <row r="5" spans="1:2" ht="15" customHeight="1" x14ac:dyDescent="0.2">
      <c r="A5" s="138"/>
      <c r="B5" s="47" t="s">
        <v>82</v>
      </c>
    </row>
    <row r="6" spans="1:2" ht="15" customHeight="1" x14ac:dyDescent="0.2">
      <c r="A6" s="138"/>
      <c r="B6" s="45" t="s">
        <v>183</v>
      </c>
    </row>
    <row r="7" spans="1:2" ht="15" customHeight="1" x14ac:dyDescent="0.2">
      <c r="A7" s="138"/>
      <c r="B7" s="47" t="s">
        <v>83</v>
      </c>
    </row>
    <row r="8" spans="1:2" x14ac:dyDescent="0.2">
      <c r="A8" s="138"/>
    </row>
    <row r="9" spans="1:2" ht="15" customHeight="1" x14ac:dyDescent="0.2">
      <c r="A9" s="140" t="s">
        <v>3</v>
      </c>
      <c r="B9" s="47" t="s">
        <v>161</v>
      </c>
    </row>
    <row r="10" spans="1:2" ht="15" customHeight="1" x14ac:dyDescent="0.2">
      <c r="A10" s="138"/>
      <c r="B10" s="47" t="s">
        <v>160</v>
      </c>
    </row>
    <row r="11" spans="1:2" ht="15" customHeight="1" x14ac:dyDescent="0.2">
      <c r="A11" s="138"/>
      <c r="B11" s="47" t="s">
        <v>159</v>
      </c>
    </row>
    <row r="12" spans="1:2" ht="15" customHeight="1" x14ac:dyDescent="0.2">
      <c r="A12" s="138"/>
      <c r="B12" s="47" t="s">
        <v>84</v>
      </c>
    </row>
    <row r="13" spans="1:2" ht="15" customHeight="1" x14ac:dyDescent="0.2">
      <c r="A13" s="138"/>
      <c r="B13" s="47" t="s">
        <v>162</v>
      </c>
    </row>
    <row r="14" spans="1:2" x14ac:dyDescent="0.2">
      <c r="A14" s="138"/>
    </row>
    <row r="15" spans="1:2" ht="15" customHeight="1" x14ac:dyDescent="0.2">
      <c r="A15" s="140" t="s">
        <v>5</v>
      </c>
      <c r="B15" s="48" t="s">
        <v>85</v>
      </c>
    </row>
    <row r="16" spans="1:2" ht="15" customHeight="1" x14ac:dyDescent="0.2">
      <c r="A16" s="138"/>
      <c r="B16" s="48" t="s">
        <v>86</v>
      </c>
    </row>
    <row r="17" spans="1:2" ht="15" customHeight="1" x14ac:dyDescent="0.2">
      <c r="A17" s="138"/>
      <c r="B17" s="48" t="s">
        <v>87</v>
      </c>
    </row>
    <row r="18" spans="1:2" ht="15" customHeight="1" x14ac:dyDescent="0.2">
      <c r="A18" s="138"/>
      <c r="B18" s="47" t="s">
        <v>88</v>
      </c>
    </row>
    <row r="19" spans="1:2" ht="15" customHeight="1" x14ac:dyDescent="0.2">
      <c r="A19" s="138"/>
      <c r="B19" s="37" t="s">
        <v>171</v>
      </c>
    </row>
    <row r="20" spans="1:2" x14ac:dyDescent="0.2">
      <c r="A20" s="138"/>
    </row>
    <row r="21" spans="1:2" ht="15" customHeight="1" x14ac:dyDescent="0.2">
      <c r="A21" s="140" t="s">
        <v>167</v>
      </c>
      <c r="B21" s="1" t="s">
        <v>212</v>
      </c>
    </row>
    <row r="22" spans="1:2" ht="15" customHeight="1" x14ac:dyDescent="0.2">
      <c r="A22" s="138"/>
      <c r="B22" s="49" t="s">
        <v>213</v>
      </c>
    </row>
    <row r="23" spans="1:2" x14ac:dyDescent="0.2">
      <c r="A23" s="138"/>
    </row>
    <row r="24" spans="1:2" ht="15" customHeight="1" x14ac:dyDescent="0.2">
      <c r="A24" s="140" t="s">
        <v>7</v>
      </c>
      <c r="B24" s="37" t="s">
        <v>89</v>
      </c>
    </row>
    <row r="25" spans="1:2" ht="15" customHeight="1" x14ac:dyDescent="0.2">
      <c r="A25" s="138"/>
      <c r="B25" s="37" t="s">
        <v>163</v>
      </c>
    </row>
    <row r="26" spans="1:2" ht="15" customHeight="1" x14ac:dyDescent="0.2">
      <c r="A26" s="138"/>
      <c r="B26" s="37" t="s">
        <v>164</v>
      </c>
    </row>
    <row r="27" spans="1:2" x14ac:dyDescent="0.2">
      <c r="A27" s="138"/>
    </row>
    <row r="28" spans="1:2" ht="15" customHeight="1" x14ac:dyDescent="0.2">
      <c r="A28" s="140" t="s">
        <v>8</v>
      </c>
      <c r="B28" s="37" t="s">
        <v>90</v>
      </c>
    </row>
    <row r="29" spans="1:2" ht="15" customHeight="1" x14ac:dyDescent="0.2">
      <c r="A29" s="138"/>
      <c r="B29" s="37" t="s">
        <v>170</v>
      </c>
    </row>
    <row r="30" spans="1:2" ht="15" customHeight="1" x14ac:dyDescent="0.2">
      <c r="A30" s="138"/>
      <c r="B30" s="37" t="s">
        <v>91</v>
      </c>
    </row>
    <row r="31" spans="1:2" ht="15" customHeight="1" x14ac:dyDescent="0.2">
      <c r="A31" s="138"/>
      <c r="B31" s="50" t="s">
        <v>92</v>
      </c>
    </row>
    <row r="32" spans="1:2" x14ac:dyDescent="0.2">
      <c r="A32" s="138"/>
    </row>
    <row r="33" spans="1:2" ht="15" customHeight="1" x14ac:dyDescent="0.2">
      <c r="A33" s="140" t="s">
        <v>9</v>
      </c>
      <c r="B33" s="37" t="s">
        <v>93</v>
      </c>
    </row>
    <row r="34" spans="1:2" ht="15" customHeight="1" x14ac:dyDescent="0.2">
      <c r="A34" s="138"/>
      <c r="B34" s="37" t="s">
        <v>94</v>
      </c>
    </row>
    <row r="35" spans="1:2" x14ac:dyDescent="0.2">
      <c r="A35" s="138"/>
    </row>
    <row r="36" spans="1:2" ht="15" customHeight="1" x14ac:dyDescent="0.2">
      <c r="A36" s="140" t="s">
        <v>11</v>
      </c>
      <c r="B36" s="47" t="s">
        <v>165</v>
      </c>
    </row>
    <row r="37" spans="1:2" ht="15" customHeight="1" x14ac:dyDescent="0.2">
      <c r="A37" s="138"/>
      <c r="B37" s="47" t="s">
        <v>172</v>
      </c>
    </row>
    <row r="38" spans="1:2" ht="15" customHeight="1" x14ac:dyDescent="0.2">
      <c r="A38" s="138"/>
      <c r="B38" s="51" t="s">
        <v>217</v>
      </c>
    </row>
    <row r="39" spans="1:2" ht="15" customHeight="1" x14ac:dyDescent="0.2">
      <c r="A39" s="138"/>
      <c r="B39" s="47" t="s">
        <v>218</v>
      </c>
    </row>
    <row r="40" spans="1:2" ht="15" customHeight="1" x14ac:dyDescent="0.2">
      <c r="A40" s="138"/>
      <c r="B40" s="47" t="s">
        <v>168</v>
      </c>
    </row>
    <row r="41" spans="1:2" ht="15" customHeight="1" x14ac:dyDescent="0.2">
      <c r="A41" s="138"/>
      <c r="B41" s="47" t="s">
        <v>169</v>
      </c>
    </row>
    <row r="42" spans="1:2" x14ac:dyDescent="0.2">
      <c r="A42" s="138"/>
    </row>
    <row r="43" spans="1:2" ht="15" customHeight="1" x14ac:dyDescent="0.2">
      <c r="A43" s="140" t="s">
        <v>13</v>
      </c>
      <c r="B43" s="47" t="s">
        <v>173</v>
      </c>
    </row>
    <row r="44" spans="1:2" ht="15" customHeight="1" x14ac:dyDescent="0.2">
      <c r="A44" s="138"/>
      <c r="B44" s="47" t="s">
        <v>176</v>
      </c>
    </row>
    <row r="45" spans="1:2" ht="15" customHeight="1" x14ac:dyDescent="0.2">
      <c r="A45" s="138"/>
      <c r="B45" s="51" t="s">
        <v>219</v>
      </c>
    </row>
    <row r="46" spans="1:2" ht="15" customHeight="1" x14ac:dyDescent="0.2">
      <c r="A46" s="138"/>
      <c r="B46" s="47" t="s">
        <v>220</v>
      </c>
    </row>
    <row r="47" spans="1:2" ht="15" customHeight="1" x14ac:dyDescent="0.2">
      <c r="A47" s="138"/>
      <c r="B47" s="47" t="s">
        <v>175</v>
      </c>
    </row>
    <row r="48" spans="1:2" ht="15" customHeight="1" x14ac:dyDescent="0.2">
      <c r="A48" s="138"/>
      <c r="B48" s="47" t="s">
        <v>174</v>
      </c>
    </row>
    <row r="49" spans="1:2" x14ac:dyDescent="0.2">
      <c r="A49" s="138"/>
    </row>
    <row r="50" spans="1:2" ht="25.5" customHeight="1" x14ac:dyDescent="0.2">
      <c r="A50" s="140" t="s">
        <v>15</v>
      </c>
      <c r="B50" s="45" t="s">
        <v>197</v>
      </c>
    </row>
    <row r="51" spans="1:2" x14ac:dyDescent="0.2">
      <c r="A51" s="138"/>
    </row>
    <row r="52" spans="1:2" ht="15" customHeight="1" x14ac:dyDescent="0.2">
      <c r="A52" s="140" t="s">
        <v>17</v>
      </c>
      <c r="B52" s="47" t="s">
        <v>96</v>
      </c>
    </row>
    <row r="53" spans="1:2" x14ac:dyDescent="0.2">
      <c r="A53" s="138"/>
    </row>
    <row r="54" spans="1:2" ht="15" customHeight="1" x14ac:dyDescent="0.2">
      <c r="A54" s="140" t="s">
        <v>19</v>
      </c>
      <c r="B54" s="48" t="s">
        <v>97</v>
      </c>
    </row>
    <row r="55" spans="1:2" ht="15" customHeight="1" x14ac:dyDescent="0.2">
      <c r="A55" s="138"/>
      <c r="B55" s="48" t="s">
        <v>98</v>
      </c>
    </row>
    <row r="56" spans="1:2" ht="15" customHeight="1" x14ac:dyDescent="0.2">
      <c r="A56" s="138"/>
      <c r="B56" s="48" t="s">
        <v>99</v>
      </c>
    </row>
    <row r="57" spans="1:2" ht="15" customHeight="1" x14ac:dyDescent="0.2">
      <c r="A57" s="138"/>
      <c r="B57" s="48" t="s">
        <v>100</v>
      </c>
    </row>
    <row r="58" spans="1:2" ht="15" customHeight="1" x14ac:dyDescent="0.2">
      <c r="A58" s="138"/>
      <c r="B58" s="48" t="s">
        <v>101</v>
      </c>
    </row>
    <row r="59" spans="1:2" x14ac:dyDescent="0.2">
      <c r="A59" s="138"/>
    </row>
    <row r="60" spans="1:2" ht="15" customHeight="1" x14ac:dyDescent="0.2">
      <c r="A60" s="140" t="s">
        <v>21</v>
      </c>
      <c r="B60" s="37" t="s">
        <v>102</v>
      </c>
    </row>
    <row r="61" spans="1:2" ht="15" customHeight="1" x14ac:dyDescent="0.2">
      <c r="A61" s="140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zoomScaleNormal="100" workbookViewId="0">
      <selection activeCell="C194" sqref="C194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5" width="19.7109375" style="61" customWidth="1"/>
    <col min="6" max="16384" width="9.140625" style="61"/>
  </cols>
  <sheetData>
    <row r="1" spans="1:5" s="67" customFormat="1" ht="18.95" customHeight="1" x14ac:dyDescent="0.25">
      <c r="A1" s="147" t="str">
        <f>ESF!A1</f>
        <v>Patronato de Explora</v>
      </c>
      <c r="B1" s="147"/>
      <c r="C1" s="147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47" t="s">
        <v>335</v>
      </c>
      <c r="B2" s="147"/>
      <c r="C2" s="147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47" t="str">
        <f>ESF!A3</f>
        <v>Correspondiente del 01 de Enero al 31 de Diciembre</v>
      </c>
      <c r="B3" s="147"/>
      <c r="C3" s="147"/>
      <c r="D3" s="55" t="s">
        <v>226</v>
      </c>
      <c r="E3" s="66">
        <f>'Notas a los Edos Financieros'!E3</f>
        <v>4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f>SUM(C9:C54)</f>
        <v>13054721.74</v>
      </c>
      <c r="D8" s="90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0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13054721.74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f>SUM(C59:C69)</f>
        <v>67558055.170000002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0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0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67558055.170000002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93">
        <f>SUM(C74:C94)</f>
        <v>833192.88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0</v>
      </c>
      <c r="D75" s="90"/>
      <c r="E75" s="90"/>
    </row>
    <row r="76" spans="1:5" x14ac:dyDescent="0.2">
      <c r="A76" s="92">
        <v>4319</v>
      </c>
      <c r="B76" s="90" t="s">
        <v>376</v>
      </c>
      <c r="C76" s="93">
        <v>810995.88</v>
      </c>
      <c r="D76" s="90"/>
      <c r="E76" s="90"/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22197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5" x14ac:dyDescent="0.2">
      <c r="A98" s="92">
        <v>5000</v>
      </c>
      <c r="B98" s="90" t="s">
        <v>391</v>
      </c>
      <c r="C98" s="93">
        <f>+C99+C185+C218</f>
        <v>40877968.460000008</v>
      </c>
      <c r="D98" s="94">
        <f>C98/C98</f>
        <v>1</v>
      </c>
      <c r="E98" s="90"/>
    </row>
    <row r="99" spans="1:5" x14ac:dyDescent="0.2">
      <c r="A99" s="92">
        <v>5100</v>
      </c>
      <c r="B99" s="90" t="s">
        <v>392</v>
      </c>
      <c r="C99" s="93">
        <f>+C100+C107+C117</f>
        <v>36548274.190000005</v>
      </c>
      <c r="D99" s="94">
        <f>C99/$C$99</f>
        <v>1</v>
      </c>
      <c r="E99" s="90"/>
    </row>
    <row r="100" spans="1:5" x14ac:dyDescent="0.2">
      <c r="A100" s="92">
        <v>5110</v>
      </c>
      <c r="B100" s="90" t="s">
        <v>393</v>
      </c>
      <c r="C100" s="93">
        <f>SUM(C101:C106)</f>
        <v>15399330.300000001</v>
      </c>
      <c r="D100" s="94">
        <f t="shared" ref="D100:D163" si="0">C100/$C$99</f>
        <v>0.42134220127453842</v>
      </c>
      <c r="E100" s="90"/>
    </row>
    <row r="101" spans="1:5" x14ac:dyDescent="0.2">
      <c r="A101" s="92">
        <v>5111</v>
      </c>
      <c r="B101" s="90" t="s">
        <v>394</v>
      </c>
      <c r="C101" s="93">
        <v>7119370.3200000003</v>
      </c>
      <c r="D101" s="94">
        <f t="shared" si="0"/>
        <v>0.19479361140253063</v>
      </c>
      <c r="E101" s="90"/>
    </row>
    <row r="102" spans="1:5" x14ac:dyDescent="0.2">
      <c r="A102" s="92">
        <v>5112</v>
      </c>
      <c r="B102" s="90" t="s">
        <v>395</v>
      </c>
      <c r="C102" s="93">
        <v>2166963.21</v>
      </c>
      <c r="D102" s="94">
        <f t="shared" si="0"/>
        <v>5.9290438687605779E-2</v>
      </c>
      <c r="E102" s="90"/>
    </row>
    <row r="103" spans="1:5" x14ac:dyDescent="0.2">
      <c r="A103" s="92">
        <v>5113</v>
      </c>
      <c r="B103" s="90" t="s">
        <v>396</v>
      </c>
      <c r="C103" s="93">
        <v>810738.55</v>
      </c>
      <c r="D103" s="94">
        <f t="shared" si="0"/>
        <v>2.2182676691799217E-2</v>
      </c>
      <c r="E103" s="90"/>
    </row>
    <row r="104" spans="1:5" x14ac:dyDescent="0.2">
      <c r="A104" s="92">
        <v>5114</v>
      </c>
      <c r="B104" s="90" t="s">
        <v>397</v>
      </c>
      <c r="C104" s="93">
        <v>2669930.0299999998</v>
      </c>
      <c r="D104" s="94">
        <f t="shared" si="0"/>
        <v>7.3052150591847123E-2</v>
      </c>
      <c r="E104" s="90"/>
    </row>
    <row r="105" spans="1:5" x14ac:dyDescent="0.2">
      <c r="A105" s="92">
        <v>5115</v>
      </c>
      <c r="B105" s="90" t="s">
        <v>398</v>
      </c>
      <c r="C105" s="93">
        <v>1239294.46</v>
      </c>
      <c r="D105" s="94">
        <f t="shared" si="0"/>
        <v>3.3908426251740335E-2</v>
      </c>
      <c r="E105" s="90"/>
    </row>
    <row r="106" spans="1:5" x14ac:dyDescent="0.2">
      <c r="A106" s="92">
        <v>5116</v>
      </c>
      <c r="B106" s="90" t="s">
        <v>399</v>
      </c>
      <c r="C106" s="93">
        <v>1393033.73</v>
      </c>
      <c r="D106" s="94">
        <f t="shared" si="0"/>
        <v>3.8114897649015364E-2</v>
      </c>
      <c r="E106" s="90"/>
    </row>
    <row r="107" spans="1:5" x14ac:dyDescent="0.2">
      <c r="A107" s="92">
        <v>5120</v>
      </c>
      <c r="B107" s="90" t="s">
        <v>400</v>
      </c>
      <c r="C107" s="93">
        <f>SUM(C108:C116)</f>
        <v>4464810.83</v>
      </c>
      <c r="D107" s="94">
        <f t="shared" si="0"/>
        <v>0.12216201527845656</v>
      </c>
      <c r="E107" s="90"/>
    </row>
    <row r="108" spans="1:5" x14ac:dyDescent="0.2">
      <c r="A108" s="92">
        <v>5121</v>
      </c>
      <c r="B108" s="90" t="s">
        <v>401</v>
      </c>
      <c r="C108" s="93">
        <v>885671.01</v>
      </c>
      <c r="D108" s="94">
        <f t="shared" si="0"/>
        <v>2.4232909203749188E-2</v>
      </c>
      <c r="E108" s="90"/>
    </row>
    <row r="109" spans="1:5" x14ac:dyDescent="0.2">
      <c r="A109" s="92">
        <v>5122</v>
      </c>
      <c r="B109" s="90" t="s">
        <v>402</v>
      </c>
      <c r="C109" s="93">
        <v>7659.33</v>
      </c>
      <c r="D109" s="94">
        <f t="shared" si="0"/>
        <v>2.095674876515968E-4</v>
      </c>
      <c r="E109" s="90"/>
    </row>
    <row r="110" spans="1:5" x14ac:dyDescent="0.2">
      <c r="A110" s="92">
        <v>5123</v>
      </c>
      <c r="B110" s="90" t="s">
        <v>403</v>
      </c>
      <c r="C110" s="93">
        <v>2696972.49</v>
      </c>
      <c r="D110" s="94">
        <f t="shared" si="0"/>
        <v>7.379206131538546E-2</v>
      </c>
      <c r="E110" s="90"/>
    </row>
    <row r="111" spans="1:5" x14ac:dyDescent="0.2">
      <c r="A111" s="92">
        <v>5124</v>
      </c>
      <c r="B111" s="90" t="s">
        <v>404</v>
      </c>
      <c r="C111" s="93">
        <v>446546.7</v>
      </c>
      <c r="D111" s="94">
        <f t="shared" si="0"/>
        <v>1.2217996879376043E-2</v>
      </c>
      <c r="E111" s="90"/>
    </row>
    <row r="112" spans="1:5" x14ac:dyDescent="0.2">
      <c r="A112" s="92">
        <v>5125</v>
      </c>
      <c r="B112" s="90" t="s">
        <v>405</v>
      </c>
      <c r="C112" s="93">
        <v>13641.29</v>
      </c>
      <c r="D112" s="94">
        <f t="shared" si="0"/>
        <v>3.7324033219966383E-4</v>
      </c>
      <c r="E112" s="90"/>
    </row>
    <row r="113" spans="1:5" x14ac:dyDescent="0.2">
      <c r="A113" s="92">
        <v>5126</v>
      </c>
      <c r="B113" s="90" t="s">
        <v>406</v>
      </c>
      <c r="C113" s="93">
        <v>161510.81</v>
      </c>
      <c r="D113" s="94">
        <f t="shared" si="0"/>
        <v>4.4191090709336713E-3</v>
      </c>
      <c r="E113" s="90"/>
    </row>
    <row r="114" spans="1:5" x14ac:dyDescent="0.2">
      <c r="A114" s="92">
        <v>5127</v>
      </c>
      <c r="B114" s="90" t="s">
        <v>407</v>
      </c>
      <c r="C114" s="93">
        <v>1120</v>
      </c>
      <c r="D114" s="94">
        <f t="shared" si="0"/>
        <v>3.0644401817102595E-5</v>
      </c>
      <c r="E114" s="90"/>
    </row>
    <row r="115" spans="1:5" x14ac:dyDescent="0.2">
      <c r="A115" s="92">
        <v>5128</v>
      </c>
      <c r="B115" s="90" t="s">
        <v>408</v>
      </c>
      <c r="C115" s="93">
        <v>0</v>
      </c>
      <c r="D115" s="94">
        <f t="shared" si="0"/>
        <v>0</v>
      </c>
      <c r="E115" s="90"/>
    </row>
    <row r="116" spans="1:5" x14ac:dyDescent="0.2">
      <c r="A116" s="92">
        <v>5129</v>
      </c>
      <c r="B116" s="90" t="s">
        <v>409</v>
      </c>
      <c r="C116" s="93">
        <v>251689.2</v>
      </c>
      <c r="D116" s="94">
        <f t="shared" si="0"/>
        <v>6.8864865873438383E-3</v>
      </c>
      <c r="E116" s="90"/>
    </row>
    <row r="117" spans="1:5" x14ac:dyDescent="0.2">
      <c r="A117" s="92">
        <v>5130</v>
      </c>
      <c r="B117" s="90" t="s">
        <v>410</v>
      </c>
      <c r="C117" s="93">
        <f>SUM(C118:C126)</f>
        <v>16684133.060000001</v>
      </c>
      <c r="D117" s="94">
        <f t="shared" si="0"/>
        <v>0.45649578344700492</v>
      </c>
      <c r="E117" s="90"/>
    </row>
    <row r="118" spans="1:5" x14ac:dyDescent="0.2">
      <c r="A118" s="92">
        <v>5131</v>
      </c>
      <c r="B118" s="90" t="s">
        <v>411</v>
      </c>
      <c r="C118" s="93">
        <v>1498342.37</v>
      </c>
      <c r="D118" s="94">
        <f t="shared" si="0"/>
        <v>4.0996255040955186E-2</v>
      </c>
      <c r="E118" s="90"/>
    </row>
    <row r="119" spans="1:5" x14ac:dyDescent="0.2">
      <c r="A119" s="92">
        <v>5132</v>
      </c>
      <c r="B119" s="90" t="s">
        <v>412</v>
      </c>
      <c r="C119" s="93">
        <v>2050776.16</v>
      </c>
      <c r="D119" s="94">
        <f t="shared" si="0"/>
        <v>5.6111436324977393E-2</v>
      </c>
      <c r="E119" s="90"/>
    </row>
    <row r="120" spans="1:5" x14ac:dyDescent="0.2">
      <c r="A120" s="92">
        <v>5133</v>
      </c>
      <c r="B120" s="90" t="s">
        <v>413</v>
      </c>
      <c r="C120" s="93">
        <v>1417306.14</v>
      </c>
      <c r="D120" s="94">
        <f t="shared" si="0"/>
        <v>3.8779016832148801E-2</v>
      </c>
      <c r="E120" s="90"/>
    </row>
    <row r="121" spans="1:5" x14ac:dyDescent="0.2">
      <c r="A121" s="92">
        <v>5134</v>
      </c>
      <c r="B121" s="90" t="s">
        <v>414</v>
      </c>
      <c r="C121" s="93">
        <v>338853.84</v>
      </c>
      <c r="D121" s="94">
        <f t="shared" si="0"/>
        <v>9.2714046698466005E-3</v>
      </c>
      <c r="E121" s="90"/>
    </row>
    <row r="122" spans="1:5" x14ac:dyDescent="0.2">
      <c r="A122" s="92">
        <v>5135</v>
      </c>
      <c r="B122" s="90" t="s">
        <v>415</v>
      </c>
      <c r="C122" s="93">
        <v>2892226.5600000001</v>
      </c>
      <c r="D122" s="94">
        <f t="shared" si="0"/>
        <v>7.9134422188157486E-2</v>
      </c>
      <c r="E122" s="90"/>
    </row>
    <row r="123" spans="1:5" x14ac:dyDescent="0.2">
      <c r="A123" s="92">
        <v>5136</v>
      </c>
      <c r="B123" s="90" t="s">
        <v>416</v>
      </c>
      <c r="C123" s="93">
        <v>3944399.5</v>
      </c>
      <c r="D123" s="94">
        <f t="shared" si="0"/>
        <v>0.10792300286176658</v>
      </c>
      <c r="E123" s="90"/>
    </row>
    <row r="124" spans="1:5" x14ac:dyDescent="0.2">
      <c r="A124" s="92">
        <v>5137</v>
      </c>
      <c r="B124" s="90" t="s">
        <v>417</v>
      </c>
      <c r="C124" s="93">
        <v>467202.8</v>
      </c>
      <c r="D124" s="94">
        <f t="shared" si="0"/>
        <v>1.2783169940424482E-2</v>
      </c>
      <c r="E124" s="90"/>
    </row>
    <row r="125" spans="1:5" x14ac:dyDescent="0.2">
      <c r="A125" s="92">
        <v>5138</v>
      </c>
      <c r="B125" s="90" t="s">
        <v>418</v>
      </c>
      <c r="C125" s="93">
        <v>426731.25</v>
      </c>
      <c r="D125" s="94">
        <f t="shared" si="0"/>
        <v>1.1675824904387911E-2</v>
      </c>
      <c r="E125" s="90"/>
    </row>
    <row r="126" spans="1:5" x14ac:dyDescent="0.2">
      <c r="A126" s="92">
        <v>5139</v>
      </c>
      <c r="B126" s="90" t="s">
        <v>419</v>
      </c>
      <c r="C126" s="93">
        <v>3648294.44</v>
      </c>
      <c r="D126" s="94">
        <f t="shared" si="0"/>
        <v>9.9821250684340432E-2</v>
      </c>
      <c r="E126" s="90"/>
    </row>
    <row r="127" spans="1:5" x14ac:dyDescent="0.2">
      <c r="A127" s="92">
        <v>5200</v>
      </c>
      <c r="B127" s="90" t="s">
        <v>420</v>
      </c>
      <c r="C127" s="93">
        <f>SUM(C128:C159)</f>
        <v>0</v>
      </c>
      <c r="D127" s="94">
        <f t="shared" si="0"/>
        <v>0</v>
      </c>
      <c r="E127" s="90"/>
    </row>
    <row r="128" spans="1:5" x14ac:dyDescent="0.2">
      <c r="A128" s="92">
        <v>5210</v>
      </c>
      <c r="B128" s="90" t="s">
        <v>421</v>
      </c>
      <c r="C128" s="93">
        <f>SUM(C129:C130)</f>
        <v>0</v>
      </c>
      <c r="D128" s="94">
        <f t="shared" si="0"/>
        <v>0</v>
      </c>
      <c r="E128" s="90"/>
    </row>
    <row r="129" spans="1:5" x14ac:dyDescent="0.2">
      <c r="A129" s="92">
        <v>5211</v>
      </c>
      <c r="B129" s="90" t="s">
        <v>422</v>
      </c>
      <c r="C129" s="93">
        <v>0</v>
      </c>
      <c r="D129" s="94">
        <f t="shared" si="0"/>
        <v>0</v>
      </c>
      <c r="E129" s="90"/>
    </row>
    <row r="130" spans="1:5" x14ac:dyDescent="0.2">
      <c r="A130" s="92">
        <v>5212</v>
      </c>
      <c r="B130" s="90" t="s">
        <v>423</v>
      </c>
      <c r="C130" s="93">
        <v>0</v>
      </c>
      <c r="D130" s="94">
        <f t="shared" si="0"/>
        <v>0</v>
      </c>
      <c r="E130" s="90"/>
    </row>
    <row r="131" spans="1:5" x14ac:dyDescent="0.2">
      <c r="A131" s="92">
        <v>5220</v>
      </c>
      <c r="B131" s="90" t="s">
        <v>424</v>
      </c>
      <c r="C131" s="93">
        <f>SUM(C132:C133)</f>
        <v>0</v>
      </c>
      <c r="D131" s="94">
        <f t="shared" si="0"/>
        <v>0</v>
      </c>
      <c r="E131" s="90"/>
    </row>
    <row r="132" spans="1:5" x14ac:dyDescent="0.2">
      <c r="A132" s="92">
        <v>5221</v>
      </c>
      <c r="B132" s="90" t="s">
        <v>425</v>
      </c>
      <c r="C132" s="93">
        <v>0</v>
      </c>
      <c r="D132" s="94">
        <f t="shared" si="0"/>
        <v>0</v>
      </c>
      <c r="E132" s="90"/>
    </row>
    <row r="133" spans="1:5" x14ac:dyDescent="0.2">
      <c r="A133" s="92">
        <v>5222</v>
      </c>
      <c r="B133" s="90" t="s">
        <v>426</v>
      </c>
      <c r="C133" s="93">
        <v>0</v>
      </c>
      <c r="D133" s="94">
        <f t="shared" si="0"/>
        <v>0</v>
      </c>
      <c r="E133" s="90"/>
    </row>
    <row r="134" spans="1:5" x14ac:dyDescent="0.2">
      <c r="A134" s="92">
        <v>5230</v>
      </c>
      <c r="B134" s="90" t="s">
        <v>371</v>
      </c>
      <c r="C134" s="93">
        <v>0</v>
      </c>
      <c r="D134" s="94">
        <f t="shared" si="0"/>
        <v>0</v>
      </c>
      <c r="E134" s="90"/>
    </row>
    <row r="135" spans="1:5" x14ac:dyDescent="0.2">
      <c r="A135" s="92">
        <v>5231</v>
      </c>
      <c r="B135" s="90" t="s">
        <v>427</v>
      </c>
      <c r="C135" s="93">
        <v>0</v>
      </c>
      <c r="D135" s="94">
        <f t="shared" si="0"/>
        <v>0</v>
      </c>
      <c r="E135" s="90"/>
    </row>
    <row r="136" spans="1:5" x14ac:dyDescent="0.2">
      <c r="A136" s="92">
        <v>5232</v>
      </c>
      <c r="B136" s="90" t="s">
        <v>428</v>
      </c>
      <c r="C136" s="93">
        <v>0</v>
      </c>
      <c r="D136" s="94">
        <f t="shared" si="0"/>
        <v>0</v>
      </c>
      <c r="E136" s="90"/>
    </row>
    <row r="137" spans="1:5" x14ac:dyDescent="0.2">
      <c r="A137" s="92">
        <v>5240</v>
      </c>
      <c r="B137" s="90" t="s">
        <v>372</v>
      </c>
      <c r="C137" s="93">
        <v>0</v>
      </c>
      <c r="D137" s="94">
        <f t="shared" si="0"/>
        <v>0</v>
      </c>
      <c r="E137" s="90"/>
    </row>
    <row r="138" spans="1:5" x14ac:dyDescent="0.2">
      <c r="A138" s="92">
        <v>5241</v>
      </c>
      <c r="B138" s="90" t="s">
        <v>429</v>
      </c>
      <c r="C138" s="93">
        <v>0</v>
      </c>
      <c r="D138" s="94">
        <f t="shared" si="0"/>
        <v>0</v>
      </c>
      <c r="E138" s="90"/>
    </row>
    <row r="139" spans="1:5" x14ac:dyDescent="0.2">
      <c r="A139" s="92">
        <v>5242</v>
      </c>
      <c r="B139" s="90" t="s">
        <v>430</v>
      </c>
      <c r="C139" s="93">
        <v>0</v>
      </c>
      <c r="D139" s="94">
        <f t="shared" si="0"/>
        <v>0</v>
      </c>
      <c r="E139" s="90"/>
    </row>
    <row r="140" spans="1:5" x14ac:dyDescent="0.2">
      <c r="A140" s="92">
        <v>5243</v>
      </c>
      <c r="B140" s="90" t="s">
        <v>431</v>
      </c>
      <c r="C140" s="93">
        <v>0</v>
      </c>
      <c r="D140" s="94">
        <f t="shared" si="0"/>
        <v>0</v>
      </c>
      <c r="E140" s="90"/>
    </row>
    <row r="141" spans="1:5" x14ac:dyDescent="0.2">
      <c r="A141" s="92">
        <v>5244</v>
      </c>
      <c r="B141" s="90" t="s">
        <v>432</v>
      </c>
      <c r="C141" s="93">
        <v>0</v>
      </c>
      <c r="D141" s="94">
        <f t="shared" si="0"/>
        <v>0</v>
      </c>
      <c r="E141" s="90"/>
    </row>
    <row r="142" spans="1:5" x14ac:dyDescent="0.2">
      <c r="A142" s="92">
        <v>5250</v>
      </c>
      <c r="B142" s="90" t="s">
        <v>373</v>
      </c>
      <c r="C142" s="93">
        <v>0</v>
      </c>
      <c r="D142" s="94">
        <f t="shared" si="0"/>
        <v>0</v>
      </c>
      <c r="E142" s="90"/>
    </row>
    <row r="143" spans="1:5" x14ac:dyDescent="0.2">
      <c r="A143" s="92">
        <v>5251</v>
      </c>
      <c r="B143" s="90" t="s">
        <v>433</v>
      </c>
      <c r="C143" s="93">
        <v>0</v>
      </c>
      <c r="D143" s="94">
        <f t="shared" si="0"/>
        <v>0</v>
      </c>
      <c r="E143" s="90"/>
    </row>
    <row r="144" spans="1:5" x14ac:dyDescent="0.2">
      <c r="A144" s="92">
        <v>5252</v>
      </c>
      <c r="B144" s="90" t="s">
        <v>434</v>
      </c>
      <c r="C144" s="93">
        <v>0</v>
      </c>
      <c r="D144" s="94">
        <f t="shared" si="0"/>
        <v>0</v>
      </c>
      <c r="E144" s="90"/>
    </row>
    <row r="145" spans="1:5" x14ac:dyDescent="0.2">
      <c r="A145" s="92">
        <v>5259</v>
      </c>
      <c r="B145" s="90" t="s">
        <v>435</v>
      </c>
      <c r="C145" s="93">
        <v>0</v>
      </c>
      <c r="D145" s="94">
        <f t="shared" si="0"/>
        <v>0</v>
      </c>
      <c r="E145" s="90"/>
    </row>
    <row r="146" spans="1:5" x14ac:dyDescent="0.2">
      <c r="A146" s="92">
        <v>5260</v>
      </c>
      <c r="B146" s="90" t="s">
        <v>436</v>
      </c>
      <c r="C146" s="93">
        <v>0</v>
      </c>
      <c r="D146" s="94">
        <f t="shared" si="0"/>
        <v>0</v>
      </c>
      <c r="E146" s="90"/>
    </row>
    <row r="147" spans="1:5" x14ac:dyDescent="0.2">
      <c r="A147" s="92">
        <v>5261</v>
      </c>
      <c r="B147" s="90" t="s">
        <v>437</v>
      </c>
      <c r="C147" s="93">
        <v>0</v>
      </c>
      <c r="D147" s="94">
        <f t="shared" si="0"/>
        <v>0</v>
      </c>
      <c r="E147" s="90"/>
    </row>
    <row r="148" spans="1:5" x14ac:dyDescent="0.2">
      <c r="A148" s="92">
        <v>5262</v>
      </c>
      <c r="B148" s="90" t="s">
        <v>438</v>
      </c>
      <c r="C148" s="93">
        <v>0</v>
      </c>
      <c r="D148" s="94">
        <f t="shared" si="0"/>
        <v>0</v>
      </c>
      <c r="E148" s="90"/>
    </row>
    <row r="149" spans="1:5" x14ac:dyDescent="0.2">
      <c r="A149" s="92">
        <v>5270</v>
      </c>
      <c r="B149" s="90" t="s">
        <v>439</v>
      </c>
      <c r="C149" s="93">
        <v>0</v>
      </c>
      <c r="D149" s="94">
        <f t="shared" si="0"/>
        <v>0</v>
      </c>
      <c r="E149" s="90"/>
    </row>
    <row r="150" spans="1:5" x14ac:dyDescent="0.2">
      <c r="A150" s="92">
        <v>5271</v>
      </c>
      <c r="B150" s="90" t="s">
        <v>440</v>
      </c>
      <c r="C150" s="93">
        <v>0</v>
      </c>
      <c r="D150" s="94">
        <f t="shared" si="0"/>
        <v>0</v>
      </c>
      <c r="E150" s="90"/>
    </row>
    <row r="151" spans="1:5" x14ac:dyDescent="0.2">
      <c r="A151" s="92">
        <v>5280</v>
      </c>
      <c r="B151" s="90" t="s">
        <v>441</v>
      </c>
      <c r="C151" s="93">
        <v>0</v>
      </c>
      <c r="D151" s="94">
        <f t="shared" si="0"/>
        <v>0</v>
      </c>
      <c r="E151" s="90"/>
    </row>
    <row r="152" spans="1:5" x14ac:dyDescent="0.2">
      <c r="A152" s="92">
        <v>5281</v>
      </c>
      <c r="B152" s="90" t="s">
        <v>442</v>
      </c>
      <c r="C152" s="93">
        <v>0</v>
      </c>
      <c r="D152" s="94">
        <f t="shared" si="0"/>
        <v>0</v>
      </c>
      <c r="E152" s="90"/>
    </row>
    <row r="153" spans="1:5" x14ac:dyDescent="0.2">
      <c r="A153" s="92">
        <v>5282</v>
      </c>
      <c r="B153" s="90" t="s">
        <v>443</v>
      </c>
      <c r="C153" s="93">
        <v>0</v>
      </c>
      <c r="D153" s="94">
        <f t="shared" si="0"/>
        <v>0</v>
      </c>
      <c r="E153" s="90"/>
    </row>
    <row r="154" spans="1:5" x14ac:dyDescent="0.2">
      <c r="A154" s="92">
        <v>5283</v>
      </c>
      <c r="B154" s="90" t="s">
        <v>444</v>
      </c>
      <c r="C154" s="93">
        <v>0</v>
      </c>
      <c r="D154" s="94">
        <f t="shared" si="0"/>
        <v>0</v>
      </c>
      <c r="E154" s="90"/>
    </row>
    <row r="155" spans="1:5" x14ac:dyDescent="0.2">
      <c r="A155" s="92">
        <v>5284</v>
      </c>
      <c r="B155" s="90" t="s">
        <v>445</v>
      </c>
      <c r="C155" s="93">
        <v>0</v>
      </c>
      <c r="D155" s="94">
        <f t="shared" si="0"/>
        <v>0</v>
      </c>
      <c r="E155" s="90"/>
    </row>
    <row r="156" spans="1:5" x14ac:dyDescent="0.2">
      <c r="A156" s="92">
        <v>5285</v>
      </c>
      <c r="B156" s="90" t="s">
        <v>446</v>
      </c>
      <c r="C156" s="93">
        <v>0</v>
      </c>
      <c r="D156" s="94">
        <f t="shared" si="0"/>
        <v>0</v>
      </c>
      <c r="E156" s="90"/>
    </row>
    <row r="157" spans="1:5" x14ac:dyDescent="0.2">
      <c r="A157" s="92">
        <v>5290</v>
      </c>
      <c r="B157" s="90" t="s">
        <v>447</v>
      </c>
      <c r="C157" s="93">
        <v>0</v>
      </c>
      <c r="D157" s="94">
        <f t="shared" si="0"/>
        <v>0</v>
      </c>
      <c r="E157" s="90"/>
    </row>
    <row r="158" spans="1:5" x14ac:dyDescent="0.2">
      <c r="A158" s="92">
        <v>5291</v>
      </c>
      <c r="B158" s="90" t="s">
        <v>448</v>
      </c>
      <c r="C158" s="93">
        <v>0</v>
      </c>
      <c r="D158" s="94">
        <f t="shared" si="0"/>
        <v>0</v>
      </c>
      <c r="E158" s="90"/>
    </row>
    <row r="159" spans="1:5" x14ac:dyDescent="0.2">
      <c r="A159" s="92">
        <v>5292</v>
      </c>
      <c r="B159" s="90" t="s">
        <v>449</v>
      </c>
      <c r="C159" s="93">
        <v>0</v>
      </c>
      <c r="D159" s="94">
        <f t="shared" si="0"/>
        <v>0</v>
      </c>
      <c r="E159" s="90"/>
    </row>
    <row r="160" spans="1:5" x14ac:dyDescent="0.2">
      <c r="A160" s="92">
        <v>5300</v>
      </c>
      <c r="B160" s="90" t="s">
        <v>450</v>
      </c>
      <c r="C160" s="93">
        <f>SUM(C161:C169)</f>
        <v>0</v>
      </c>
      <c r="D160" s="94">
        <f t="shared" si="0"/>
        <v>0</v>
      </c>
      <c r="E160" s="90"/>
    </row>
    <row r="161" spans="1:5" x14ac:dyDescent="0.2">
      <c r="A161" s="92">
        <v>5310</v>
      </c>
      <c r="B161" s="90" t="s">
        <v>366</v>
      </c>
      <c r="C161" s="93">
        <v>0</v>
      </c>
      <c r="D161" s="94">
        <f t="shared" si="0"/>
        <v>0</v>
      </c>
      <c r="E161" s="90"/>
    </row>
    <row r="162" spans="1:5" x14ac:dyDescent="0.2">
      <c r="A162" s="92">
        <v>5311</v>
      </c>
      <c r="B162" s="90" t="s">
        <v>451</v>
      </c>
      <c r="C162" s="93">
        <v>0</v>
      </c>
      <c r="D162" s="94">
        <f t="shared" si="0"/>
        <v>0</v>
      </c>
      <c r="E162" s="90"/>
    </row>
    <row r="163" spans="1:5" x14ac:dyDescent="0.2">
      <c r="A163" s="92">
        <v>5312</v>
      </c>
      <c r="B163" s="90" t="s">
        <v>452</v>
      </c>
      <c r="C163" s="93">
        <v>0</v>
      </c>
      <c r="D163" s="94">
        <f t="shared" si="0"/>
        <v>0</v>
      </c>
      <c r="E163" s="90"/>
    </row>
    <row r="164" spans="1:5" x14ac:dyDescent="0.2">
      <c r="A164" s="92">
        <v>5320</v>
      </c>
      <c r="B164" s="90" t="s">
        <v>367</v>
      </c>
      <c r="C164" s="93">
        <v>0</v>
      </c>
      <c r="D164" s="94">
        <f t="shared" ref="D164:D220" si="1">C164/$C$99</f>
        <v>0</v>
      </c>
      <c r="E164" s="90"/>
    </row>
    <row r="165" spans="1:5" x14ac:dyDescent="0.2">
      <c r="A165" s="92">
        <v>5321</v>
      </c>
      <c r="B165" s="90" t="s">
        <v>453</v>
      </c>
      <c r="C165" s="93">
        <v>0</v>
      </c>
      <c r="D165" s="94">
        <f t="shared" si="1"/>
        <v>0</v>
      </c>
      <c r="E165" s="90"/>
    </row>
    <row r="166" spans="1:5" x14ac:dyDescent="0.2">
      <c r="A166" s="92">
        <v>5322</v>
      </c>
      <c r="B166" s="90" t="s">
        <v>454</v>
      </c>
      <c r="C166" s="93">
        <v>0</v>
      </c>
      <c r="D166" s="94">
        <f t="shared" si="1"/>
        <v>0</v>
      </c>
      <c r="E166" s="90"/>
    </row>
    <row r="167" spans="1:5" x14ac:dyDescent="0.2">
      <c r="A167" s="92">
        <v>5330</v>
      </c>
      <c r="B167" s="90" t="s">
        <v>368</v>
      </c>
      <c r="C167" s="93">
        <v>0</v>
      </c>
      <c r="D167" s="94">
        <f t="shared" si="1"/>
        <v>0</v>
      </c>
      <c r="E167" s="90"/>
    </row>
    <row r="168" spans="1:5" x14ac:dyDescent="0.2">
      <c r="A168" s="92">
        <v>5331</v>
      </c>
      <c r="B168" s="90" t="s">
        <v>455</v>
      </c>
      <c r="C168" s="93">
        <v>0</v>
      </c>
      <c r="D168" s="94">
        <f t="shared" si="1"/>
        <v>0</v>
      </c>
      <c r="E168" s="90"/>
    </row>
    <row r="169" spans="1:5" x14ac:dyDescent="0.2">
      <c r="A169" s="92">
        <v>5332</v>
      </c>
      <c r="B169" s="90" t="s">
        <v>456</v>
      </c>
      <c r="C169" s="93">
        <v>0</v>
      </c>
      <c r="D169" s="94">
        <f t="shared" si="1"/>
        <v>0</v>
      </c>
      <c r="E169" s="90"/>
    </row>
    <row r="170" spans="1:5" x14ac:dyDescent="0.2">
      <c r="A170" s="92">
        <v>5400</v>
      </c>
      <c r="B170" s="90" t="s">
        <v>457</v>
      </c>
      <c r="C170" s="93">
        <f>SUM(C171:C184)</f>
        <v>0</v>
      </c>
      <c r="D170" s="94">
        <f t="shared" si="1"/>
        <v>0</v>
      </c>
      <c r="E170" s="90"/>
    </row>
    <row r="171" spans="1:5" x14ac:dyDescent="0.2">
      <c r="A171" s="92">
        <v>5410</v>
      </c>
      <c r="B171" s="90" t="s">
        <v>458</v>
      </c>
      <c r="C171" s="93">
        <v>0</v>
      </c>
      <c r="D171" s="94">
        <f t="shared" si="1"/>
        <v>0</v>
      </c>
      <c r="E171" s="90"/>
    </row>
    <row r="172" spans="1:5" x14ac:dyDescent="0.2">
      <c r="A172" s="92">
        <v>5411</v>
      </c>
      <c r="B172" s="90" t="s">
        <v>459</v>
      </c>
      <c r="C172" s="93">
        <v>0</v>
      </c>
      <c r="D172" s="94">
        <f t="shared" si="1"/>
        <v>0</v>
      </c>
      <c r="E172" s="90"/>
    </row>
    <row r="173" spans="1:5" x14ac:dyDescent="0.2">
      <c r="A173" s="92">
        <v>5412</v>
      </c>
      <c r="B173" s="90" t="s">
        <v>460</v>
      </c>
      <c r="C173" s="93">
        <v>0</v>
      </c>
      <c r="D173" s="94">
        <f t="shared" si="1"/>
        <v>0</v>
      </c>
      <c r="E173" s="90"/>
    </row>
    <row r="174" spans="1:5" x14ac:dyDescent="0.2">
      <c r="A174" s="92">
        <v>5420</v>
      </c>
      <c r="B174" s="90" t="s">
        <v>461</v>
      </c>
      <c r="C174" s="93">
        <v>0</v>
      </c>
      <c r="D174" s="94">
        <f t="shared" si="1"/>
        <v>0</v>
      </c>
      <c r="E174" s="90"/>
    </row>
    <row r="175" spans="1:5" x14ac:dyDescent="0.2">
      <c r="A175" s="92">
        <v>5421</v>
      </c>
      <c r="B175" s="90" t="s">
        <v>462</v>
      </c>
      <c r="C175" s="93">
        <v>0</v>
      </c>
      <c r="D175" s="94">
        <f t="shared" si="1"/>
        <v>0</v>
      </c>
      <c r="E175" s="90"/>
    </row>
    <row r="176" spans="1:5" x14ac:dyDescent="0.2">
      <c r="A176" s="92">
        <v>5422</v>
      </c>
      <c r="B176" s="90" t="s">
        <v>463</v>
      </c>
      <c r="C176" s="93">
        <v>0</v>
      </c>
      <c r="D176" s="94">
        <f t="shared" si="1"/>
        <v>0</v>
      </c>
      <c r="E176" s="90"/>
    </row>
    <row r="177" spans="1:5" x14ac:dyDescent="0.2">
      <c r="A177" s="92">
        <v>5430</v>
      </c>
      <c r="B177" s="90" t="s">
        <v>464</v>
      </c>
      <c r="C177" s="93">
        <v>0</v>
      </c>
      <c r="D177" s="94">
        <f t="shared" si="1"/>
        <v>0</v>
      </c>
      <c r="E177" s="90"/>
    </row>
    <row r="178" spans="1:5" x14ac:dyDescent="0.2">
      <c r="A178" s="92">
        <v>5431</v>
      </c>
      <c r="B178" s="90" t="s">
        <v>465</v>
      </c>
      <c r="C178" s="93">
        <v>0</v>
      </c>
      <c r="D178" s="94">
        <f t="shared" si="1"/>
        <v>0</v>
      </c>
      <c r="E178" s="90"/>
    </row>
    <row r="179" spans="1:5" x14ac:dyDescent="0.2">
      <c r="A179" s="92">
        <v>5432</v>
      </c>
      <c r="B179" s="90" t="s">
        <v>466</v>
      </c>
      <c r="C179" s="93">
        <v>0</v>
      </c>
      <c r="D179" s="94">
        <f t="shared" si="1"/>
        <v>0</v>
      </c>
      <c r="E179" s="90"/>
    </row>
    <row r="180" spans="1:5" x14ac:dyDescent="0.2">
      <c r="A180" s="92">
        <v>5440</v>
      </c>
      <c r="B180" s="90" t="s">
        <v>467</v>
      </c>
      <c r="C180" s="93">
        <v>0</v>
      </c>
      <c r="D180" s="94">
        <f t="shared" si="1"/>
        <v>0</v>
      </c>
      <c r="E180" s="90"/>
    </row>
    <row r="181" spans="1:5" x14ac:dyDescent="0.2">
      <c r="A181" s="92">
        <v>5441</v>
      </c>
      <c r="B181" s="90" t="s">
        <v>467</v>
      </c>
      <c r="C181" s="93">
        <v>0</v>
      </c>
      <c r="D181" s="94">
        <f t="shared" si="1"/>
        <v>0</v>
      </c>
      <c r="E181" s="90"/>
    </row>
    <row r="182" spans="1:5" x14ac:dyDescent="0.2">
      <c r="A182" s="92">
        <v>5450</v>
      </c>
      <c r="B182" s="90" t="s">
        <v>468</v>
      </c>
      <c r="C182" s="93">
        <v>0</v>
      </c>
      <c r="D182" s="94">
        <f t="shared" si="1"/>
        <v>0</v>
      </c>
      <c r="E182" s="90"/>
    </row>
    <row r="183" spans="1:5" x14ac:dyDescent="0.2">
      <c r="A183" s="92">
        <v>5451</v>
      </c>
      <c r="B183" s="90" t="s">
        <v>469</v>
      </c>
      <c r="C183" s="93">
        <v>0</v>
      </c>
      <c r="D183" s="94">
        <f t="shared" si="1"/>
        <v>0</v>
      </c>
      <c r="E183" s="90"/>
    </row>
    <row r="184" spans="1:5" x14ac:dyDescent="0.2">
      <c r="A184" s="92">
        <v>5452</v>
      </c>
      <c r="B184" s="90" t="s">
        <v>470</v>
      </c>
      <c r="C184" s="93">
        <v>0</v>
      </c>
      <c r="D184" s="94">
        <f t="shared" si="1"/>
        <v>0</v>
      </c>
      <c r="E184" s="90"/>
    </row>
    <row r="185" spans="1:5" x14ac:dyDescent="0.2">
      <c r="A185" s="92">
        <v>5500</v>
      </c>
      <c r="B185" s="90" t="s">
        <v>471</v>
      </c>
      <c r="C185" s="93">
        <f>SUM(C186:C217)</f>
        <v>4329694.2700000005</v>
      </c>
      <c r="D185" s="94">
        <f t="shared" si="1"/>
        <v>0.11846508120989885</v>
      </c>
      <c r="E185" s="90"/>
    </row>
    <row r="186" spans="1:5" x14ac:dyDescent="0.2">
      <c r="A186" s="92">
        <v>5510</v>
      </c>
      <c r="B186" s="90" t="s">
        <v>472</v>
      </c>
      <c r="C186" s="93">
        <v>0</v>
      </c>
      <c r="D186" s="94">
        <f t="shared" si="1"/>
        <v>0</v>
      </c>
      <c r="E186" s="90"/>
    </row>
    <row r="187" spans="1:5" x14ac:dyDescent="0.2">
      <c r="A187" s="92">
        <v>5511</v>
      </c>
      <c r="B187" s="90" t="s">
        <v>473</v>
      </c>
      <c r="C187" s="93">
        <v>0</v>
      </c>
      <c r="D187" s="94">
        <f t="shared" si="1"/>
        <v>0</v>
      </c>
      <c r="E187" s="90"/>
    </row>
    <row r="188" spans="1:5" x14ac:dyDescent="0.2">
      <c r="A188" s="92">
        <v>5512</v>
      </c>
      <c r="B188" s="90" t="s">
        <v>474</v>
      </c>
      <c r="C188" s="93">
        <v>0</v>
      </c>
      <c r="D188" s="94">
        <f t="shared" si="1"/>
        <v>0</v>
      </c>
      <c r="E188" s="90"/>
    </row>
    <row r="189" spans="1:5" x14ac:dyDescent="0.2">
      <c r="A189" s="92">
        <v>5513</v>
      </c>
      <c r="B189" s="90" t="s">
        <v>475</v>
      </c>
      <c r="C189" s="93">
        <v>67756.42</v>
      </c>
      <c r="D189" s="94">
        <f t="shared" si="1"/>
        <v>1.8538883572931843E-3</v>
      </c>
      <c r="E189" s="90"/>
    </row>
    <row r="190" spans="1:5" x14ac:dyDescent="0.2">
      <c r="A190" s="92">
        <v>5514</v>
      </c>
      <c r="B190" s="90" t="s">
        <v>476</v>
      </c>
      <c r="C190" s="93">
        <v>0</v>
      </c>
      <c r="D190" s="94">
        <f t="shared" si="1"/>
        <v>0</v>
      </c>
      <c r="E190" s="90"/>
    </row>
    <row r="191" spans="1:5" x14ac:dyDescent="0.2">
      <c r="A191" s="92">
        <v>5515</v>
      </c>
      <c r="B191" s="90" t="s">
        <v>477</v>
      </c>
      <c r="C191" s="93">
        <v>3626092.43</v>
      </c>
      <c r="D191" s="94">
        <f t="shared" si="1"/>
        <v>9.9213779866851759E-2</v>
      </c>
      <c r="E191" s="90"/>
    </row>
    <row r="192" spans="1:5" x14ac:dyDescent="0.2">
      <c r="A192" s="92">
        <v>5516</v>
      </c>
      <c r="B192" s="90" t="s">
        <v>478</v>
      </c>
      <c r="C192" s="93">
        <v>0</v>
      </c>
      <c r="D192" s="94">
        <f t="shared" si="1"/>
        <v>0</v>
      </c>
      <c r="E192" s="90"/>
    </row>
    <row r="193" spans="1:5" x14ac:dyDescent="0.2">
      <c r="A193" s="92">
        <v>5517</v>
      </c>
      <c r="B193" s="90" t="s">
        <v>479</v>
      </c>
      <c r="C193" s="93">
        <v>635845.42000000004</v>
      </c>
      <c r="D193" s="94">
        <f t="shared" si="1"/>
        <v>1.7397412985753896E-2</v>
      </c>
      <c r="E193" s="90"/>
    </row>
    <row r="194" spans="1:5" x14ac:dyDescent="0.2">
      <c r="A194" s="92">
        <v>5518</v>
      </c>
      <c r="B194" s="90" t="s">
        <v>114</v>
      </c>
      <c r="C194" s="93">
        <v>0</v>
      </c>
      <c r="D194" s="94">
        <f t="shared" si="1"/>
        <v>0</v>
      </c>
      <c r="E194" s="90"/>
    </row>
    <row r="195" spans="1:5" x14ac:dyDescent="0.2">
      <c r="A195" s="92">
        <v>5520</v>
      </c>
      <c r="B195" s="90" t="s">
        <v>113</v>
      </c>
      <c r="C195" s="93">
        <v>0</v>
      </c>
      <c r="D195" s="94">
        <f t="shared" si="1"/>
        <v>0</v>
      </c>
      <c r="E195" s="90"/>
    </row>
    <row r="196" spans="1:5" x14ac:dyDescent="0.2">
      <c r="A196" s="92">
        <v>5521</v>
      </c>
      <c r="B196" s="90" t="s">
        <v>480</v>
      </c>
      <c r="C196" s="93">
        <v>0</v>
      </c>
      <c r="D196" s="94">
        <f t="shared" si="1"/>
        <v>0</v>
      </c>
      <c r="E196" s="90"/>
    </row>
    <row r="197" spans="1:5" x14ac:dyDescent="0.2">
      <c r="A197" s="92">
        <v>5522</v>
      </c>
      <c r="B197" s="90" t="s">
        <v>481</v>
      </c>
      <c r="C197" s="93">
        <v>0</v>
      </c>
      <c r="D197" s="94">
        <f t="shared" si="1"/>
        <v>0</v>
      </c>
      <c r="E197" s="90"/>
    </row>
    <row r="198" spans="1:5" x14ac:dyDescent="0.2">
      <c r="A198" s="92">
        <v>5530</v>
      </c>
      <c r="B198" s="90" t="s">
        <v>482</v>
      </c>
      <c r="C198" s="93">
        <v>0</v>
      </c>
      <c r="D198" s="94">
        <f t="shared" si="1"/>
        <v>0</v>
      </c>
      <c r="E198" s="90"/>
    </row>
    <row r="199" spans="1:5" x14ac:dyDescent="0.2">
      <c r="A199" s="92">
        <v>5531</v>
      </c>
      <c r="B199" s="90" t="s">
        <v>483</v>
      </c>
      <c r="C199" s="93">
        <v>0</v>
      </c>
      <c r="D199" s="94">
        <f t="shared" si="1"/>
        <v>0</v>
      </c>
      <c r="E199" s="90"/>
    </row>
    <row r="200" spans="1:5" x14ac:dyDescent="0.2">
      <c r="A200" s="92">
        <v>5532</v>
      </c>
      <c r="B200" s="90" t="s">
        <v>484</v>
      </c>
      <c r="C200" s="93">
        <v>0</v>
      </c>
      <c r="D200" s="94">
        <f t="shared" si="1"/>
        <v>0</v>
      </c>
      <c r="E200" s="90"/>
    </row>
    <row r="201" spans="1:5" x14ac:dyDescent="0.2">
      <c r="A201" s="92">
        <v>5533</v>
      </c>
      <c r="B201" s="90" t="s">
        <v>485</v>
      </c>
      <c r="C201" s="93">
        <v>0</v>
      </c>
      <c r="D201" s="94">
        <f t="shared" si="1"/>
        <v>0</v>
      </c>
      <c r="E201" s="90"/>
    </row>
    <row r="202" spans="1:5" x14ac:dyDescent="0.2">
      <c r="A202" s="92">
        <v>5534</v>
      </c>
      <c r="B202" s="90" t="s">
        <v>486</v>
      </c>
      <c r="C202" s="93">
        <v>0</v>
      </c>
      <c r="D202" s="94">
        <f t="shared" si="1"/>
        <v>0</v>
      </c>
      <c r="E202" s="90"/>
    </row>
    <row r="203" spans="1:5" x14ac:dyDescent="0.2">
      <c r="A203" s="92">
        <v>5535</v>
      </c>
      <c r="B203" s="90" t="s">
        <v>487</v>
      </c>
      <c r="C203" s="93">
        <v>0</v>
      </c>
      <c r="D203" s="94">
        <f t="shared" si="1"/>
        <v>0</v>
      </c>
      <c r="E203" s="90"/>
    </row>
    <row r="204" spans="1:5" x14ac:dyDescent="0.2">
      <c r="A204" s="92">
        <v>5540</v>
      </c>
      <c r="B204" s="90" t="s">
        <v>488</v>
      </c>
      <c r="C204" s="93">
        <v>0</v>
      </c>
      <c r="D204" s="94">
        <f t="shared" si="1"/>
        <v>0</v>
      </c>
      <c r="E204" s="90"/>
    </row>
    <row r="205" spans="1:5" x14ac:dyDescent="0.2">
      <c r="A205" s="92">
        <v>5541</v>
      </c>
      <c r="B205" s="90" t="s">
        <v>488</v>
      </c>
      <c r="C205" s="93">
        <v>0</v>
      </c>
      <c r="D205" s="94">
        <f t="shared" si="1"/>
        <v>0</v>
      </c>
      <c r="E205" s="90"/>
    </row>
    <row r="206" spans="1:5" x14ac:dyDescent="0.2">
      <c r="A206" s="92">
        <v>5550</v>
      </c>
      <c r="B206" s="90" t="s">
        <v>489</v>
      </c>
      <c r="C206" s="93">
        <v>0</v>
      </c>
      <c r="D206" s="94">
        <f t="shared" si="1"/>
        <v>0</v>
      </c>
      <c r="E206" s="90"/>
    </row>
    <row r="207" spans="1:5" x14ac:dyDescent="0.2">
      <c r="A207" s="92">
        <v>5551</v>
      </c>
      <c r="B207" s="90" t="s">
        <v>489</v>
      </c>
      <c r="C207" s="93">
        <v>0</v>
      </c>
      <c r="D207" s="94">
        <f t="shared" si="1"/>
        <v>0</v>
      </c>
      <c r="E207" s="90"/>
    </row>
    <row r="208" spans="1:5" x14ac:dyDescent="0.2">
      <c r="A208" s="92">
        <v>5590</v>
      </c>
      <c r="B208" s="90" t="s">
        <v>490</v>
      </c>
      <c r="C208" s="93">
        <v>0</v>
      </c>
      <c r="D208" s="94">
        <f t="shared" si="1"/>
        <v>0</v>
      </c>
      <c r="E208" s="90"/>
    </row>
    <row r="209" spans="1:5" x14ac:dyDescent="0.2">
      <c r="A209" s="92">
        <v>5591</v>
      </c>
      <c r="B209" s="90" t="s">
        <v>491</v>
      </c>
      <c r="C209" s="93">
        <v>0</v>
      </c>
      <c r="D209" s="94">
        <f t="shared" si="1"/>
        <v>0</v>
      </c>
      <c r="E209" s="90"/>
    </row>
    <row r="210" spans="1:5" x14ac:dyDescent="0.2">
      <c r="A210" s="92">
        <v>5592</v>
      </c>
      <c r="B210" s="90" t="s">
        <v>492</v>
      </c>
      <c r="C210" s="93">
        <v>0</v>
      </c>
      <c r="D210" s="94">
        <f t="shared" si="1"/>
        <v>0</v>
      </c>
      <c r="E210" s="90"/>
    </row>
    <row r="211" spans="1:5" x14ac:dyDescent="0.2">
      <c r="A211" s="92">
        <v>5593</v>
      </c>
      <c r="B211" s="90" t="s">
        <v>493</v>
      </c>
      <c r="C211" s="93">
        <v>0</v>
      </c>
      <c r="D211" s="94">
        <f t="shared" si="1"/>
        <v>0</v>
      </c>
      <c r="E211" s="90"/>
    </row>
    <row r="212" spans="1:5" x14ac:dyDescent="0.2">
      <c r="A212" s="92">
        <v>5594</v>
      </c>
      <c r="B212" s="90" t="s">
        <v>559</v>
      </c>
      <c r="C212" s="93">
        <v>0</v>
      </c>
      <c r="D212" s="94">
        <f t="shared" si="1"/>
        <v>0</v>
      </c>
      <c r="E212" s="90"/>
    </row>
    <row r="213" spans="1:5" x14ac:dyDescent="0.2">
      <c r="A213" s="92">
        <v>5595</v>
      </c>
      <c r="B213" s="90" t="s">
        <v>495</v>
      </c>
      <c r="C213" s="93">
        <v>0</v>
      </c>
      <c r="D213" s="94">
        <f t="shared" si="1"/>
        <v>0</v>
      </c>
      <c r="E213" s="90"/>
    </row>
    <row r="214" spans="1:5" x14ac:dyDescent="0.2">
      <c r="A214" s="92">
        <v>5596</v>
      </c>
      <c r="B214" s="90" t="s">
        <v>388</v>
      </c>
      <c r="C214" s="93">
        <v>0</v>
      </c>
      <c r="D214" s="94">
        <f t="shared" si="1"/>
        <v>0</v>
      </c>
      <c r="E214" s="90"/>
    </row>
    <row r="215" spans="1:5" x14ac:dyDescent="0.2">
      <c r="A215" s="92">
        <v>5597</v>
      </c>
      <c r="B215" s="90" t="s">
        <v>496</v>
      </c>
      <c r="C215" s="93">
        <v>0</v>
      </c>
      <c r="D215" s="94">
        <f t="shared" si="1"/>
        <v>0</v>
      </c>
      <c r="E215" s="90"/>
    </row>
    <row r="216" spans="1:5" x14ac:dyDescent="0.2">
      <c r="A216" s="92">
        <v>5598</v>
      </c>
      <c r="B216" s="90" t="s">
        <v>560</v>
      </c>
      <c r="C216" s="93">
        <v>0</v>
      </c>
      <c r="D216" s="94">
        <f t="shared" si="1"/>
        <v>0</v>
      </c>
      <c r="E216" s="90"/>
    </row>
    <row r="217" spans="1:5" x14ac:dyDescent="0.2">
      <c r="A217" s="92">
        <v>5599</v>
      </c>
      <c r="B217" s="90" t="s">
        <v>497</v>
      </c>
      <c r="C217" s="93">
        <v>0</v>
      </c>
      <c r="D217" s="94">
        <f t="shared" si="1"/>
        <v>0</v>
      </c>
      <c r="E217" s="90"/>
    </row>
    <row r="218" spans="1:5" x14ac:dyDescent="0.2">
      <c r="A218" s="92">
        <v>5600</v>
      </c>
      <c r="B218" s="90" t="s">
        <v>112</v>
      </c>
      <c r="C218" s="93">
        <f>SUM(C219:C220)</f>
        <v>0</v>
      </c>
      <c r="D218" s="94">
        <f t="shared" si="1"/>
        <v>0</v>
      </c>
      <c r="E218" s="90"/>
    </row>
    <row r="219" spans="1:5" x14ac:dyDescent="0.2">
      <c r="A219" s="92">
        <v>5610</v>
      </c>
      <c r="B219" s="90" t="s">
        <v>498</v>
      </c>
      <c r="C219" s="93">
        <v>0</v>
      </c>
      <c r="D219" s="94">
        <f t="shared" si="1"/>
        <v>0</v>
      </c>
      <c r="E219" s="90"/>
    </row>
    <row r="220" spans="1:5" x14ac:dyDescent="0.2">
      <c r="A220" s="92">
        <v>5611</v>
      </c>
      <c r="B220" s="90" t="s">
        <v>499</v>
      </c>
      <c r="C220" s="93">
        <v>0</v>
      </c>
      <c r="D220" s="94">
        <f t="shared" si="1"/>
        <v>0</v>
      </c>
      <c r="E220" s="90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1" sqref="B1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7" t="s">
        <v>619</v>
      </c>
      <c r="B4" s="47" t="s">
        <v>111</v>
      </c>
    </row>
    <row r="5" spans="1:2" ht="14.1" customHeight="1" x14ac:dyDescent="0.2">
      <c r="A5" s="138"/>
      <c r="B5" s="47" t="s">
        <v>82</v>
      </c>
    </row>
    <row r="6" spans="1:2" ht="14.1" customHeight="1" x14ac:dyDescent="0.2">
      <c r="A6" s="138"/>
      <c r="B6" s="47" t="s">
        <v>182</v>
      </c>
    </row>
    <row r="7" spans="1:2" ht="14.1" customHeight="1" x14ac:dyDescent="0.2">
      <c r="A7" s="138"/>
      <c r="B7" s="47" t="s">
        <v>96</v>
      </c>
    </row>
    <row r="8" spans="1:2" x14ac:dyDescent="0.2">
      <c r="A8" s="138"/>
    </row>
    <row r="9" spans="1:2" x14ac:dyDescent="0.2">
      <c r="A9" s="137" t="s">
        <v>620</v>
      </c>
      <c r="B9" s="45" t="s">
        <v>184</v>
      </c>
    </row>
    <row r="10" spans="1:2" ht="15" customHeight="1" x14ac:dyDescent="0.2">
      <c r="A10" s="138"/>
      <c r="B10" s="53" t="s">
        <v>96</v>
      </c>
    </row>
    <row r="11" spans="1:2" x14ac:dyDescent="0.2">
      <c r="A11" s="138"/>
    </row>
    <row r="12" spans="1:2" x14ac:dyDescent="0.2">
      <c r="A12" s="137" t="s">
        <v>621</v>
      </c>
      <c r="B12" s="45" t="s">
        <v>184</v>
      </c>
    </row>
    <row r="13" spans="1:2" ht="22.5" x14ac:dyDescent="0.2">
      <c r="A13" s="138"/>
      <c r="B13" s="45" t="s">
        <v>103</v>
      </c>
    </row>
    <row r="14" spans="1:2" x14ac:dyDescent="0.2">
      <c r="A14" s="138"/>
      <c r="B14" s="53" t="s">
        <v>96</v>
      </c>
    </row>
    <row r="15" spans="1:2" x14ac:dyDescent="0.2">
      <c r="A15" s="138"/>
    </row>
    <row r="16" spans="1:2" x14ac:dyDescent="0.2">
      <c r="A16" s="138"/>
    </row>
    <row r="17" spans="1:2" ht="15" customHeight="1" x14ac:dyDescent="0.2">
      <c r="A17" s="137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5" sqref="C15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51" t="str">
        <f>ESF!A1</f>
        <v>Patronato de Explora</v>
      </c>
      <c r="B1" s="151"/>
      <c r="C1" s="151"/>
      <c r="D1" s="68" t="s">
        <v>222</v>
      </c>
      <c r="E1" s="69">
        <f>ESF!H1</f>
        <v>2019</v>
      </c>
    </row>
    <row r="2" spans="1:5" ht="18.95" customHeight="1" x14ac:dyDescent="0.2">
      <c r="A2" s="151" t="s">
        <v>500</v>
      </c>
      <c r="B2" s="151"/>
      <c r="C2" s="151"/>
      <c r="D2" s="68" t="s">
        <v>224</v>
      </c>
      <c r="E2" s="69" t="str">
        <f>ESF!H2</f>
        <v>Trimestral</v>
      </c>
    </row>
    <row r="3" spans="1:5" ht="18.95" customHeight="1" x14ac:dyDescent="0.2">
      <c r="A3" s="151" t="str">
        <f>ESF!A3</f>
        <v>Correspondiente del 01 de Enero al 31 de Diciembre</v>
      </c>
      <c r="B3" s="151"/>
      <c r="C3" s="151"/>
      <c r="D3" s="68" t="s">
        <v>226</v>
      </c>
      <c r="E3" s="69">
        <f>ESF!H3</f>
        <v>4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75">
        <v>0</v>
      </c>
    </row>
    <row r="9" spans="1:5" x14ac:dyDescent="0.2">
      <c r="A9" s="74">
        <v>3120</v>
      </c>
      <c r="B9" s="70" t="s">
        <v>501</v>
      </c>
      <c r="C9" s="75">
        <v>42480337.960000001</v>
      </c>
    </row>
    <row r="10" spans="1:5" x14ac:dyDescent="0.2">
      <c r="A10" s="74">
        <v>3130</v>
      </c>
      <c r="B10" s="70" t="s">
        <v>502</v>
      </c>
      <c r="C10" s="75">
        <v>0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40568001.329999998</v>
      </c>
    </row>
    <row r="15" spans="1:5" x14ac:dyDescent="0.2">
      <c r="A15" s="74">
        <v>3220</v>
      </c>
      <c r="B15" s="70" t="s">
        <v>505</v>
      </c>
      <c r="C15" s="75">
        <v>67432850.189999998</v>
      </c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7" t="s">
        <v>24</v>
      </c>
      <c r="B4" s="47" t="s">
        <v>111</v>
      </c>
    </row>
    <row r="5" spans="1:2" ht="15" customHeight="1" x14ac:dyDescent="0.2">
      <c r="A5" s="137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55" sqref="C55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51" t="str">
        <f>ESF!A1</f>
        <v>Patronato de Explora</v>
      </c>
      <c r="B1" s="151"/>
      <c r="C1" s="151"/>
      <c r="D1" s="68" t="s">
        <v>222</v>
      </c>
      <c r="E1" s="69">
        <f>ESF!H1</f>
        <v>2019</v>
      </c>
    </row>
    <row r="2" spans="1:5" s="76" customFormat="1" ht="18.95" customHeight="1" x14ac:dyDescent="0.25">
      <c r="A2" s="151" t="s">
        <v>518</v>
      </c>
      <c r="B2" s="151"/>
      <c r="C2" s="151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51" t="str">
        <f>ESF!A3</f>
        <v>Correspondiente del 01 de Enero al 31 de Diciembre</v>
      </c>
      <c r="B3" s="151"/>
      <c r="C3" s="151"/>
      <c r="D3" s="68" t="s">
        <v>226</v>
      </c>
      <c r="E3" s="69">
        <f>ESF!H3</f>
        <v>4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75">
        <v>81325.5</v>
      </c>
      <c r="D8" s="75">
        <v>65256.5</v>
      </c>
    </row>
    <row r="9" spans="1:5" x14ac:dyDescent="0.2">
      <c r="A9" s="74">
        <v>1112</v>
      </c>
      <c r="B9" s="70" t="s">
        <v>520</v>
      </c>
      <c r="C9" s="75">
        <v>6284278.6900000004</v>
      </c>
      <c r="D9" s="75">
        <v>8523163.0600000005</v>
      </c>
    </row>
    <row r="10" spans="1:5" x14ac:dyDescent="0.2">
      <c r="A10" s="74">
        <v>1113</v>
      </c>
      <c r="B10" s="70" t="s">
        <v>521</v>
      </c>
      <c r="C10" s="75">
        <v>0</v>
      </c>
      <c r="D10" s="75">
        <v>0</v>
      </c>
    </row>
    <row r="11" spans="1:5" x14ac:dyDescent="0.2">
      <c r="A11" s="74">
        <v>1114</v>
      </c>
      <c r="B11" s="70" t="s">
        <v>228</v>
      </c>
      <c r="C11" s="75">
        <v>37187651.450000003</v>
      </c>
      <c r="D11" s="75">
        <v>9836572.3499999996</v>
      </c>
    </row>
    <row r="12" spans="1:5" x14ac:dyDescent="0.2">
      <c r="A12" s="74">
        <v>1115</v>
      </c>
      <c r="B12" s="70" t="s">
        <v>229</v>
      </c>
      <c r="C12" s="75">
        <v>0</v>
      </c>
      <c r="D12" s="75">
        <v>0</v>
      </c>
    </row>
    <row r="13" spans="1:5" x14ac:dyDescent="0.2">
      <c r="A13" s="74">
        <v>1116</v>
      </c>
      <c r="B13" s="70" t="s">
        <v>522</v>
      </c>
      <c r="C13" s="75">
        <v>0</v>
      </c>
      <c r="D13" s="75">
        <v>0</v>
      </c>
    </row>
    <row r="14" spans="1:5" x14ac:dyDescent="0.2">
      <c r="A14" s="74">
        <v>1119</v>
      </c>
      <c r="B14" s="70" t="s">
        <v>523</v>
      </c>
      <c r="C14" s="75">
        <v>0</v>
      </c>
      <c r="D14" s="75">
        <v>0</v>
      </c>
    </row>
    <row r="15" spans="1:5" x14ac:dyDescent="0.2">
      <c r="A15" s="74">
        <v>1110</v>
      </c>
      <c r="B15" s="70" t="s">
        <v>524</v>
      </c>
      <c r="C15" s="75">
        <f>SUM(C8:C14)</f>
        <v>43553255.640000001</v>
      </c>
      <c r="D15" s="75">
        <f>SUM(D8:D14)</f>
        <v>18424991.91</v>
      </c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f>SUM(C21:C27)</f>
        <v>76265827.739999995</v>
      </c>
      <c r="D20" s="70">
        <v>100</v>
      </c>
      <c r="E20" s="144">
        <f>SUM(E21:E27)</f>
        <v>771962.26999999955</v>
      </c>
    </row>
    <row r="21" spans="1:5" x14ac:dyDescent="0.2">
      <c r="A21" s="74">
        <v>1231</v>
      </c>
      <c r="B21" s="70" t="s">
        <v>261</v>
      </c>
      <c r="C21" s="75">
        <v>426412.5</v>
      </c>
      <c r="D21" s="70">
        <v>100</v>
      </c>
      <c r="E21" s="144">
        <v>426412.5</v>
      </c>
    </row>
    <row r="22" spans="1:5" x14ac:dyDescent="0.2">
      <c r="A22" s="74">
        <v>1232</v>
      </c>
      <c r="B22" s="70" t="s">
        <v>262</v>
      </c>
      <c r="C22" s="75">
        <v>0</v>
      </c>
      <c r="E22" s="144"/>
    </row>
    <row r="23" spans="1:5" x14ac:dyDescent="0.2">
      <c r="A23" s="74">
        <v>1233</v>
      </c>
      <c r="B23" s="70" t="s">
        <v>263</v>
      </c>
      <c r="C23" s="75">
        <v>70761198.890000001</v>
      </c>
      <c r="D23" s="70">
        <v>100</v>
      </c>
      <c r="E23" s="144">
        <f>28986257.57-426412.5</f>
        <v>28559845.07</v>
      </c>
    </row>
    <row r="24" spans="1:5" x14ac:dyDescent="0.2">
      <c r="A24" s="74">
        <v>1234</v>
      </c>
      <c r="B24" s="70" t="s">
        <v>264</v>
      </c>
      <c r="C24" s="75">
        <v>0</v>
      </c>
      <c r="E24" s="144"/>
    </row>
    <row r="25" spans="1:5" x14ac:dyDescent="0.2">
      <c r="A25" s="74">
        <v>1235</v>
      </c>
      <c r="B25" s="70" t="s">
        <v>265</v>
      </c>
      <c r="C25" s="75">
        <v>0</v>
      </c>
      <c r="E25" s="144"/>
    </row>
    <row r="26" spans="1:5" x14ac:dyDescent="0.2">
      <c r="A26" s="74">
        <v>1236</v>
      </c>
      <c r="B26" s="70" t="s">
        <v>266</v>
      </c>
      <c r="C26" s="75">
        <v>5078216.3499999996</v>
      </c>
      <c r="D26" s="70">
        <v>100</v>
      </c>
      <c r="E26" s="144">
        <f>2791473.84-31005769.14</f>
        <v>-28214295.300000001</v>
      </c>
    </row>
    <row r="27" spans="1:5" x14ac:dyDescent="0.2">
      <c r="A27" s="74">
        <v>1239</v>
      </c>
      <c r="B27" s="70" t="s">
        <v>267</v>
      </c>
      <c r="C27" s="75">
        <v>0</v>
      </c>
      <c r="E27" s="144"/>
    </row>
    <row r="28" spans="1:5" x14ac:dyDescent="0.2">
      <c r="A28" s="74">
        <v>1240</v>
      </c>
      <c r="B28" s="70" t="s">
        <v>268</v>
      </c>
      <c r="C28" s="75">
        <f>SUM(C29:C36)</f>
        <v>30767557.919999998</v>
      </c>
      <c r="D28" s="70">
        <v>100</v>
      </c>
      <c r="E28" s="144">
        <f>SUM(E29:E36)</f>
        <v>9871127.3499999996</v>
      </c>
    </row>
    <row r="29" spans="1:5" x14ac:dyDescent="0.2">
      <c r="A29" s="74">
        <v>1241</v>
      </c>
      <c r="B29" s="70" t="s">
        <v>269</v>
      </c>
      <c r="C29" s="75">
        <v>10350452.189999999</v>
      </c>
      <c r="D29" s="70">
        <v>100</v>
      </c>
      <c r="E29" s="144">
        <f>2171133.9-1831601.92</f>
        <v>339531.98</v>
      </c>
    </row>
    <row r="30" spans="1:5" x14ac:dyDescent="0.2">
      <c r="A30" s="74">
        <v>1242</v>
      </c>
      <c r="B30" s="70" t="s">
        <v>270</v>
      </c>
      <c r="C30" s="75">
        <v>19788491.57</v>
      </c>
      <c r="D30" s="70">
        <v>100</v>
      </c>
      <c r="E30" s="144">
        <f>12398725.09-2866354.72</f>
        <v>9532370.3699999992</v>
      </c>
    </row>
    <row r="31" spans="1:5" x14ac:dyDescent="0.2">
      <c r="A31" s="74">
        <v>1243</v>
      </c>
      <c r="B31" s="70" t="s">
        <v>271</v>
      </c>
      <c r="C31" s="75">
        <v>0</v>
      </c>
      <c r="E31" s="144"/>
    </row>
    <row r="32" spans="1:5" x14ac:dyDescent="0.2">
      <c r="A32" s="74">
        <v>1244</v>
      </c>
      <c r="B32" s="70" t="s">
        <v>272</v>
      </c>
      <c r="C32" s="75">
        <v>346486.14</v>
      </c>
      <c r="E32" s="144"/>
    </row>
    <row r="33" spans="1:5" x14ac:dyDescent="0.2">
      <c r="A33" s="74">
        <v>1245</v>
      </c>
      <c r="B33" s="70" t="s">
        <v>273</v>
      </c>
      <c r="C33" s="75">
        <v>75369</v>
      </c>
      <c r="E33" s="144"/>
    </row>
    <row r="34" spans="1:5" x14ac:dyDescent="0.2">
      <c r="A34" s="74">
        <v>1246</v>
      </c>
      <c r="B34" s="70" t="s">
        <v>274</v>
      </c>
      <c r="C34" s="75">
        <v>206759.02</v>
      </c>
      <c r="D34" s="70">
        <v>100</v>
      </c>
      <c r="E34" s="144">
        <f>5980-6755</f>
        <v>-775</v>
      </c>
    </row>
    <row r="35" spans="1:5" x14ac:dyDescent="0.2">
      <c r="A35" s="74">
        <v>1247</v>
      </c>
      <c r="B35" s="70" t="s">
        <v>275</v>
      </c>
      <c r="C35" s="75">
        <v>0</v>
      </c>
      <c r="E35" s="144"/>
    </row>
    <row r="36" spans="1:5" x14ac:dyDescent="0.2">
      <c r="A36" s="74">
        <v>1248</v>
      </c>
      <c r="B36" s="70" t="s">
        <v>276</v>
      </c>
      <c r="C36" s="75">
        <v>0</v>
      </c>
      <c r="E36" s="144"/>
    </row>
    <row r="37" spans="1:5" x14ac:dyDescent="0.2">
      <c r="A37" s="74">
        <v>1250</v>
      </c>
      <c r="B37" s="70" t="s">
        <v>278</v>
      </c>
      <c r="C37" s="75">
        <f>SUM(C38:C42)</f>
        <v>4446527.5599999996</v>
      </c>
      <c r="D37" s="70">
        <v>100</v>
      </c>
      <c r="E37" s="144">
        <f>SUM(E38:E42)</f>
        <v>81441.13</v>
      </c>
    </row>
    <row r="38" spans="1:5" x14ac:dyDescent="0.2">
      <c r="A38" s="74">
        <v>1251</v>
      </c>
      <c r="B38" s="70" t="s">
        <v>279</v>
      </c>
      <c r="C38" s="75">
        <v>3428142.9</v>
      </c>
      <c r="D38" s="70">
        <v>100</v>
      </c>
      <c r="E38" s="144">
        <f>79006.81-54173.39</f>
        <v>24833.42</v>
      </c>
    </row>
    <row r="39" spans="1:5" x14ac:dyDescent="0.2">
      <c r="A39" s="74">
        <v>1252</v>
      </c>
      <c r="B39" s="70" t="s">
        <v>280</v>
      </c>
      <c r="C39" s="75">
        <v>151025.32</v>
      </c>
      <c r="D39" s="70">
        <v>100</v>
      </c>
      <c r="E39" s="144">
        <f>63258.25-26782.43</f>
        <v>36475.82</v>
      </c>
    </row>
    <row r="40" spans="1:5" x14ac:dyDescent="0.2">
      <c r="A40" s="74">
        <v>1253</v>
      </c>
      <c r="B40" s="70" t="s">
        <v>281</v>
      </c>
      <c r="C40" s="75">
        <v>0</v>
      </c>
      <c r="E40" s="144"/>
    </row>
    <row r="41" spans="1:5" x14ac:dyDescent="0.2">
      <c r="A41" s="74">
        <v>1254</v>
      </c>
      <c r="B41" s="70" t="s">
        <v>282</v>
      </c>
      <c r="C41" s="75">
        <v>867359.34</v>
      </c>
      <c r="D41" s="70">
        <v>100</v>
      </c>
      <c r="E41" s="144">
        <f>39879.89-19748</f>
        <v>20131.89</v>
      </c>
    </row>
    <row r="42" spans="1:5" x14ac:dyDescent="0.2">
      <c r="A42" s="74">
        <v>1259</v>
      </c>
      <c r="B42" s="70" t="s">
        <v>283</v>
      </c>
      <c r="C42" s="75">
        <v>0</v>
      </c>
      <c r="E42" s="144"/>
    </row>
    <row r="44" spans="1:5" x14ac:dyDescent="0.2">
      <c r="A44" s="72" t="s">
        <v>210</v>
      </c>
      <c r="B44" s="72"/>
      <c r="C44" s="72"/>
      <c r="D44" s="72"/>
      <c r="E44" s="72"/>
    </row>
    <row r="45" spans="1:5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5" x14ac:dyDescent="0.2">
      <c r="A46" s="74">
        <v>5500</v>
      </c>
      <c r="B46" s="70" t="s">
        <v>471</v>
      </c>
      <c r="C46" s="75">
        <f>SUM(C47:C80)</f>
        <v>4329694.2700000005</v>
      </c>
      <c r="D46" s="144">
        <f>SUM(D47:D80)</f>
        <v>0</v>
      </c>
    </row>
    <row r="47" spans="1:5" x14ac:dyDescent="0.2">
      <c r="A47" s="74">
        <v>5510</v>
      </c>
      <c r="B47" s="70" t="s">
        <v>472</v>
      </c>
      <c r="C47" s="75">
        <v>0</v>
      </c>
      <c r="D47" s="75">
        <v>0</v>
      </c>
    </row>
    <row r="48" spans="1:5" x14ac:dyDescent="0.2">
      <c r="A48" s="74">
        <v>5511</v>
      </c>
      <c r="B48" s="70" t="s">
        <v>473</v>
      </c>
      <c r="C48" s="75">
        <v>0</v>
      </c>
      <c r="D48" s="75">
        <v>0</v>
      </c>
    </row>
    <row r="49" spans="1:4" x14ac:dyDescent="0.2">
      <c r="A49" s="74">
        <v>5512</v>
      </c>
      <c r="B49" s="70" t="s">
        <v>474</v>
      </c>
      <c r="C49" s="75">
        <v>0</v>
      </c>
      <c r="D49" s="75">
        <v>0</v>
      </c>
    </row>
    <row r="50" spans="1:4" x14ac:dyDescent="0.2">
      <c r="A50" s="74">
        <v>5513</v>
      </c>
      <c r="B50" s="70" t="s">
        <v>475</v>
      </c>
      <c r="C50" s="75">
        <v>67756.42</v>
      </c>
      <c r="D50" s="75">
        <v>0</v>
      </c>
    </row>
    <row r="51" spans="1:4" x14ac:dyDescent="0.2">
      <c r="A51" s="74">
        <v>5514</v>
      </c>
      <c r="B51" s="70" t="s">
        <v>476</v>
      </c>
      <c r="C51" s="75">
        <v>0</v>
      </c>
      <c r="D51" s="75">
        <v>0</v>
      </c>
    </row>
    <row r="52" spans="1:4" x14ac:dyDescent="0.2">
      <c r="A52" s="74">
        <v>5515</v>
      </c>
      <c r="B52" s="70" t="s">
        <v>477</v>
      </c>
      <c r="C52" s="75">
        <v>3626092.43</v>
      </c>
      <c r="D52" s="75">
        <v>0</v>
      </c>
    </row>
    <row r="53" spans="1:4" x14ac:dyDescent="0.2">
      <c r="A53" s="74">
        <v>5516</v>
      </c>
      <c r="B53" s="70" t="s">
        <v>478</v>
      </c>
      <c r="C53" s="75">
        <v>0</v>
      </c>
      <c r="D53" s="75">
        <v>0</v>
      </c>
    </row>
    <row r="54" spans="1:4" x14ac:dyDescent="0.2">
      <c r="A54" s="74">
        <v>5517</v>
      </c>
      <c r="B54" s="70" t="s">
        <v>479</v>
      </c>
      <c r="C54" s="75">
        <v>635845.42000000004</v>
      </c>
      <c r="D54" s="75">
        <v>0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498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499</v>
      </c>
      <c r="C80" s="75">
        <v>0</v>
      </c>
      <c r="D80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7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7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7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4" sqref="A4:C4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8" customFormat="1" ht="18" customHeight="1" x14ac:dyDescent="0.25">
      <c r="A1" s="152" t="s">
        <v>646</v>
      </c>
      <c r="B1" s="153"/>
      <c r="C1" s="154"/>
    </row>
    <row r="2" spans="1:3" s="78" customFormat="1" ht="18" customHeight="1" x14ac:dyDescent="0.25">
      <c r="A2" s="155" t="s">
        <v>530</v>
      </c>
      <c r="B2" s="156"/>
      <c r="C2" s="157"/>
    </row>
    <row r="3" spans="1:3" s="78" customFormat="1" ht="18" customHeight="1" x14ac:dyDescent="0.25">
      <c r="A3" s="155" t="str">
        <f>+ESF!A3</f>
        <v>Correspondiente del 01 de Enero al 31 de Diciembre</v>
      </c>
      <c r="B3" s="158"/>
      <c r="C3" s="157"/>
    </row>
    <row r="4" spans="1:3" s="80" customFormat="1" ht="18" customHeight="1" x14ac:dyDescent="0.2">
      <c r="A4" s="159" t="s">
        <v>526</v>
      </c>
      <c r="B4" s="160"/>
      <c r="C4" s="161"/>
    </row>
    <row r="5" spans="1:3" x14ac:dyDescent="0.2">
      <c r="A5" s="95" t="s">
        <v>566</v>
      </c>
      <c r="B5" s="95"/>
      <c r="C5" s="96">
        <v>81445969.790000007</v>
      </c>
    </row>
    <row r="6" spans="1:3" x14ac:dyDescent="0.2">
      <c r="A6" s="97"/>
      <c r="B6" s="98"/>
      <c r="C6" s="99"/>
    </row>
    <row r="7" spans="1:3" x14ac:dyDescent="0.2">
      <c r="A7" s="108" t="s">
        <v>567</v>
      </c>
      <c r="B7" s="108"/>
      <c r="C7" s="100">
        <f>SUM(C8:C13)</f>
        <v>0</v>
      </c>
    </row>
    <row r="8" spans="1:3" x14ac:dyDescent="0.2">
      <c r="A8" s="116" t="s">
        <v>568</v>
      </c>
      <c r="B8" s="115" t="s">
        <v>375</v>
      </c>
      <c r="C8" s="101">
        <v>0</v>
      </c>
    </row>
    <row r="9" spans="1:3" x14ac:dyDescent="0.2">
      <c r="A9" s="102" t="s">
        <v>569</v>
      </c>
      <c r="B9" s="103" t="s">
        <v>578</v>
      </c>
      <c r="C9" s="101">
        <v>0</v>
      </c>
    </row>
    <row r="10" spans="1:3" x14ac:dyDescent="0.2">
      <c r="A10" s="102" t="s">
        <v>570</v>
      </c>
      <c r="B10" s="103" t="s">
        <v>383</v>
      </c>
      <c r="C10" s="101">
        <v>0</v>
      </c>
    </row>
    <row r="11" spans="1:3" x14ac:dyDescent="0.2">
      <c r="A11" s="102" t="s">
        <v>571</v>
      </c>
      <c r="B11" s="103" t="s">
        <v>384</v>
      </c>
      <c r="C11" s="101">
        <v>0</v>
      </c>
    </row>
    <row r="12" spans="1:3" x14ac:dyDescent="0.2">
      <c r="A12" s="102" t="s">
        <v>572</v>
      </c>
      <c r="B12" s="103" t="s">
        <v>385</v>
      </c>
      <c r="C12" s="101">
        <v>0</v>
      </c>
    </row>
    <row r="13" spans="1:3" x14ac:dyDescent="0.2">
      <c r="A13" s="104" t="s">
        <v>573</v>
      </c>
      <c r="B13" s="105" t="s">
        <v>574</v>
      </c>
      <c r="C13" s="101">
        <v>0</v>
      </c>
    </row>
    <row r="14" spans="1:3" x14ac:dyDescent="0.2">
      <c r="A14" s="97"/>
      <c r="B14" s="106"/>
      <c r="C14" s="107"/>
    </row>
    <row r="15" spans="1:3" x14ac:dyDescent="0.2">
      <c r="A15" s="108" t="s">
        <v>116</v>
      </c>
      <c r="B15" s="98"/>
      <c r="C15" s="100">
        <f>SUM(C16:C18)</f>
        <v>0</v>
      </c>
    </row>
    <row r="16" spans="1:3" x14ac:dyDescent="0.2">
      <c r="A16" s="109">
        <v>3.1</v>
      </c>
      <c r="B16" s="103" t="s">
        <v>577</v>
      </c>
      <c r="C16" s="101">
        <v>0</v>
      </c>
    </row>
    <row r="17" spans="1:3" x14ac:dyDescent="0.2">
      <c r="A17" s="110">
        <v>3.2</v>
      </c>
      <c r="B17" s="103" t="s">
        <v>575</v>
      </c>
      <c r="C17" s="101">
        <v>0</v>
      </c>
    </row>
    <row r="18" spans="1:3" x14ac:dyDescent="0.2">
      <c r="A18" s="110">
        <v>3.3</v>
      </c>
      <c r="B18" s="105" t="s">
        <v>576</v>
      </c>
      <c r="C18" s="111">
        <v>0</v>
      </c>
    </row>
    <row r="19" spans="1:3" x14ac:dyDescent="0.2">
      <c r="A19" s="97"/>
      <c r="B19" s="112"/>
      <c r="C19" s="113"/>
    </row>
    <row r="20" spans="1:3" x14ac:dyDescent="0.2">
      <c r="A20" s="114" t="s">
        <v>115</v>
      </c>
      <c r="B20" s="114"/>
      <c r="C20" s="96">
        <f>C5+C7-C15</f>
        <v>81445969.790000007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abSelected="1" workbookViewId="0">
      <selection activeCell="A4" sqref="A4:C4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3" s="81" customFormat="1" ht="18.95" customHeight="1" x14ac:dyDescent="0.25">
      <c r="A1" s="162" t="s">
        <v>646</v>
      </c>
      <c r="B1" s="163"/>
      <c r="C1" s="164"/>
    </row>
    <row r="2" spans="1:3" s="81" customFormat="1" ht="18.95" customHeight="1" x14ac:dyDescent="0.25">
      <c r="A2" s="165" t="s">
        <v>531</v>
      </c>
      <c r="B2" s="166"/>
      <c r="C2" s="167"/>
    </row>
    <row r="3" spans="1:3" s="81" customFormat="1" ht="18.95" customHeight="1" x14ac:dyDescent="0.25">
      <c r="A3" s="165" t="str">
        <f>+ESF!A3</f>
        <v>Correspondiente del 01 de Enero al 31 de Diciembre</v>
      </c>
      <c r="B3" s="166"/>
      <c r="C3" s="167"/>
    </row>
    <row r="4" spans="1:3" x14ac:dyDescent="0.2">
      <c r="A4" s="159" t="s">
        <v>526</v>
      </c>
      <c r="B4" s="160"/>
      <c r="C4" s="161"/>
    </row>
    <row r="5" spans="1:3" x14ac:dyDescent="0.2">
      <c r="A5" s="125" t="s">
        <v>579</v>
      </c>
      <c r="B5" s="95"/>
      <c r="C5" s="118">
        <v>40877968.460000001</v>
      </c>
    </row>
    <row r="6" spans="1:3" x14ac:dyDescent="0.2">
      <c r="A6" s="119"/>
      <c r="B6" s="98"/>
      <c r="C6" s="120"/>
    </row>
    <row r="7" spans="1:3" x14ac:dyDescent="0.2">
      <c r="A7" s="108" t="s">
        <v>580</v>
      </c>
      <c r="B7" s="121"/>
      <c r="C7" s="100">
        <f>SUM(C8:C28)</f>
        <v>0</v>
      </c>
    </row>
    <row r="8" spans="1:3" x14ac:dyDescent="0.2">
      <c r="A8" s="126">
        <v>2.1</v>
      </c>
      <c r="B8" s="127" t="s">
        <v>403</v>
      </c>
      <c r="C8" s="128">
        <v>0</v>
      </c>
    </row>
    <row r="9" spans="1:3" x14ac:dyDescent="0.2">
      <c r="A9" s="126">
        <v>2.2000000000000002</v>
      </c>
      <c r="B9" s="127" t="s">
        <v>400</v>
      </c>
      <c r="C9" s="128">
        <v>0</v>
      </c>
    </row>
    <row r="10" spans="1:3" x14ac:dyDescent="0.2">
      <c r="A10" s="135">
        <v>2.2999999999999998</v>
      </c>
      <c r="B10" s="117" t="s">
        <v>269</v>
      </c>
      <c r="C10" s="128">
        <v>0</v>
      </c>
    </row>
    <row r="11" spans="1:3" x14ac:dyDescent="0.2">
      <c r="A11" s="135">
        <v>2.4</v>
      </c>
      <c r="B11" s="117" t="s">
        <v>270</v>
      </c>
      <c r="C11" s="128">
        <v>0</v>
      </c>
    </row>
    <row r="12" spans="1:3" x14ac:dyDescent="0.2">
      <c r="A12" s="135">
        <v>2.5</v>
      </c>
      <c r="B12" s="117" t="s">
        <v>271</v>
      </c>
      <c r="C12" s="128">
        <v>0</v>
      </c>
    </row>
    <row r="13" spans="1:3" x14ac:dyDescent="0.2">
      <c r="A13" s="135">
        <v>2.6</v>
      </c>
      <c r="B13" s="117" t="s">
        <v>272</v>
      </c>
      <c r="C13" s="128">
        <v>0</v>
      </c>
    </row>
    <row r="14" spans="1:3" x14ac:dyDescent="0.2">
      <c r="A14" s="135">
        <v>2.7</v>
      </c>
      <c r="B14" s="117" t="s">
        <v>273</v>
      </c>
      <c r="C14" s="128">
        <v>0</v>
      </c>
    </row>
    <row r="15" spans="1:3" x14ac:dyDescent="0.2">
      <c r="A15" s="135">
        <v>2.8</v>
      </c>
      <c r="B15" s="117" t="s">
        <v>274</v>
      </c>
      <c r="C15" s="128">
        <v>0</v>
      </c>
    </row>
    <row r="16" spans="1:3" x14ac:dyDescent="0.2">
      <c r="A16" s="135">
        <v>2.9</v>
      </c>
      <c r="B16" s="117" t="s">
        <v>276</v>
      </c>
      <c r="C16" s="128">
        <v>0</v>
      </c>
    </row>
    <row r="17" spans="1:3" x14ac:dyDescent="0.2">
      <c r="A17" s="135" t="s">
        <v>581</v>
      </c>
      <c r="B17" s="117" t="s">
        <v>582</v>
      </c>
      <c r="C17" s="128">
        <v>0</v>
      </c>
    </row>
    <row r="18" spans="1:3" x14ac:dyDescent="0.2">
      <c r="A18" s="135" t="s">
        <v>611</v>
      </c>
      <c r="B18" s="117" t="s">
        <v>278</v>
      </c>
      <c r="C18" s="128">
        <v>0</v>
      </c>
    </row>
    <row r="19" spans="1:3" x14ac:dyDescent="0.2">
      <c r="A19" s="135" t="s">
        <v>612</v>
      </c>
      <c r="B19" s="117" t="s">
        <v>583</v>
      </c>
      <c r="C19" s="128">
        <v>0</v>
      </c>
    </row>
    <row r="20" spans="1:3" x14ac:dyDescent="0.2">
      <c r="A20" s="135" t="s">
        <v>613</v>
      </c>
      <c r="B20" s="117" t="s">
        <v>584</v>
      </c>
      <c r="C20" s="128">
        <v>0</v>
      </c>
    </row>
    <row r="21" spans="1:3" x14ac:dyDescent="0.2">
      <c r="A21" s="135" t="s">
        <v>614</v>
      </c>
      <c r="B21" s="117" t="s">
        <v>585</v>
      </c>
      <c r="C21" s="128">
        <v>0</v>
      </c>
    </row>
    <row r="22" spans="1:3" x14ac:dyDescent="0.2">
      <c r="A22" s="135" t="s">
        <v>586</v>
      </c>
      <c r="B22" s="117" t="s">
        <v>587</v>
      </c>
      <c r="C22" s="128">
        <v>0</v>
      </c>
    </row>
    <row r="23" spans="1:3" x14ac:dyDescent="0.2">
      <c r="A23" s="135" t="s">
        <v>588</v>
      </c>
      <c r="B23" s="117" t="s">
        <v>589</v>
      </c>
      <c r="C23" s="128">
        <v>0</v>
      </c>
    </row>
    <row r="24" spans="1:3" x14ac:dyDescent="0.2">
      <c r="A24" s="135" t="s">
        <v>590</v>
      </c>
      <c r="B24" s="117" t="s">
        <v>591</v>
      </c>
      <c r="C24" s="128">
        <v>0</v>
      </c>
    </row>
    <row r="25" spans="1:3" x14ac:dyDescent="0.2">
      <c r="A25" s="135" t="s">
        <v>592</v>
      </c>
      <c r="B25" s="117" t="s">
        <v>593</v>
      </c>
      <c r="C25" s="128">
        <v>0</v>
      </c>
    </row>
    <row r="26" spans="1:3" x14ac:dyDescent="0.2">
      <c r="A26" s="135" t="s">
        <v>594</v>
      </c>
      <c r="B26" s="117" t="s">
        <v>595</v>
      </c>
      <c r="C26" s="128">
        <v>0</v>
      </c>
    </row>
    <row r="27" spans="1:3" x14ac:dyDescent="0.2">
      <c r="A27" s="135" t="s">
        <v>596</v>
      </c>
      <c r="B27" s="117" t="s">
        <v>597</v>
      </c>
      <c r="C27" s="128">
        <v>0</v>
      </c>
    </row>
    <row r="28" spans="1:3" x14ac:dyDescent="0.2">
      <c r="A28" s="135" t="s">
        <v>598</v>
      </c>
      <c r="B28" s="127" t="s">
        <v>599</v>
      </c>
      <c r="C28" s="128">
        <v>0</v>
      </c>
    </row>
    <row r="29" spans="1:3" x14ac:dyDescent="0.2">
      <c r="A29" s="136"/>
      <c r="B29" s="129"/>
      <c r="C29" s="130"/>
    </row>
    <row r="30" spans="1:3" x14ac:dyDescent="0.2">
      <c r="A30" s="131" t="s">
        <v>600</v>
      </c>
      <c r="B30" s="132"/>
      <c r="C30" s="133">
        <f>SUM(C31:C37)</f>
        <v>0</v>
      </c>
    </row>
    <row r="31" spans="1:3" x14ac:dyDescent="0.2">
      <c r="A31" s="135" t="s">
        <v>601</v>
      </c>
      <c r="B31" s="117" t="s">
        <v>472</v>
      </c>
      <c r="C31" s="128">
        <v>0</v>
      </c>
    </row>
    <row r="32" spans="1:3" x14ac:dyDescent="0.2">
      <c r="A32" s="135" t="s">
        <v>602</v>
      </c>
      <c r="B32" s="117" t="s">
        <v>113</v>
      </c>
      <c r="C32" s="128">
        <v>0</v>
      </c>
    </row>
    <row r="33" spans="1:3" x14ac:dyDescent="0.2">
      <c r="A33" s="135" t="s">
        <v>603</v>
      </c>
      <c r="B33" s="117" t="s">
        <v>482</v>
      </c>
      <c r="C33" s="128">
        <v>0</v>
      </c>
    </row>
    <row r="34" spans="1:3" x14ac:dyDescent="0.2">
      <c r="A34" s="135" t="s">
        <v>604</v>
      </c>
      <c r="B34" s="117" t="s">
        <v>605</v>
      </c>
      <c r="C34" s="128">
        <v>0</v>
      </c>
    </row>
    <row r="35" spans="1:3" x14ac:dyDescent="0.2">
      <c r="A35" s="135" t="s">
        <v>606</v>
      </c>
      <c r="B35" s="117" t="s">
        <v>607</v>
      </c>
      <c r="C35" s="128">
        <v>0</v>
      </c>
    </row>
    <row r="36" spans="1:3" x14ac:dyDescent="0.2">
      <c r="A36" s="135" t="s">
        <v>608</v>
      </c>
      <c r="B36" s="117" t="s">
        <v>490</v>
      </c>
      <c r="C36" s="128">
        <v>0</v>
      </c>
    </row>
    <row r="37" spans="1:3" x14ac:dyDescent="0.2">
      <c r="A37" s="135" t="s">
        <v>609</v>
      </c>
      <c r="B37" s="127" t="s">
        <v>610</v>
      </c>
      <c r="C37" s="134">
        <v>0</v>
      </c>
    </row>
    <row r="38" spans="1:3" x14ac:dyDescent="0.2">
      <c r="A38" s="119"/>
      <c r="B38" s="122"/>
      <c r="C38" s="123"/>
    </row>
    <row r="39" spans="1:3" x14ac:dyDescent="0.2">
      <c r="A39" s="124" t="s">
        <v>117</v>
      </c>
      <c r="B39" s="95"/>
      <c r="C39" s="96">
        <f>C5-C7+C30</f>
        <v>40877968.460000001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51" t="str">
        <f>'Notas a los Edos Financieros'!A1</f>
        <v>Patronato de Explora</v>
      </c>
      <c r="B1" s="168"/>
      <c r="C1" s="168"/>
      <c r="D1" s="168"/>
      <c r="E1" s="168"/>
      <c r="F1" s="168"/>
      <c r="G1" s="68" t="s">
        <v>222</v>
      </c>
      <c r="H1" s="69">
        <f>'Notas a los Edos Financieros'!E1</f>
        <v>2019</v>
      </c>
    </row>
    <row r="2" spans="1:10" ht="18.95" customHeight="1" x14ac:dyDescent="0.2">
      <c r="A2" s="151" t="s">
        <v>532</v>
      </c>
      <c r="B2" s="168"/>
      <c r="C2" s="168"/>
      <c r="D2" s="168"/>
      <c r="E2" s="168"/>
      <c r="F2" s="168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69" t="str">
        <f>'Notas a los Edos Financieros'!A3</f>
        <v>Correspondiente del 01 de Enero al 31 de Diciembre</v>
      </c>
      <c r="B3" s="170"/>
      <c r="C3" s="170"/>
      <c r="D3" s="170"/>
      <c r="E3" s="170"/>
      <c r="F3" s="170"/>
      <c r="G3" s="68" t="s">
        <v>226</v>
      </c>
      <c r="H3" s="69">
        <f>'Notas a los Edos Financieros'!E3</f>
        <v>4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82">
        <v>8000</v>
      </c>
      <c r="B35" s="83" t="s">
        <v>130</v>
      </c>
    </row>
    <row r="36" spans="1:6" x14ac:dyDescent="0.2">
      <c r="A36" s="70">
        <v>8110</v>
      </c>
      <c r="B36" s="70" t="s">
        <v>129</v>
      </c>
      <c r="C36" s="75">
        <v>0</v>
      </c>
      <c r="D36" s="75">
        <v>0</v>
      </c>
      <c r="E36" s="75">
        <v>0</v>
      </c>
      <c r="F36" s="75">
        <v>0</v>
      </c>
    </row>
    <row r="37" spans="1:6" x14ac:dyDescent="0.2">
      <c r="A37" s="70">
        <v>8120</v>
      </c>
      <c r="B37" s="70" t="s">
        <v>128</v>
      </c>
      <c r="C37" s="75">
        <v>0</v>
      </c>
      <c r="D37" s="75">
        <v>0</v>
      </c>
      <c r="E37" s="75">
        <v>0</v>
      </c>
      <c r="F37" s="75">
        <v>0</v>
      </c>
    </row>
    <row r="38" spans="1:6" x14ac:dyDescent="0.2">
      <c r="A38" s="70">
        <v>8130</v>
      </c>
      <c r="B38" s="70" t="s">
        <v>127</v>
      </c>
      <c r="C38" s="75">
        <v>0</v>
      </c>
      <c r="D38" s="75">
        <v>0</v>
      </c>
      <c r="E38" s="75">
        <v>0</v>
      </c>
      <c r="F38" s="75">
        <v>0</v>
      </c>
    </row>
    <row r="39" spans="1:6" x14ac:dyDescent="0.2">
      <c r="A39" s="70">
        <v>8140</v>
      </c>
      <c r="B39" s="70" t="s">
        <v>126</v>
      </c>
      <c r="C39" s="75">
        <v>0</v>
      </c>
      <c r="D39" s="75">
        <v>0</v>
      </c>
      <c r="E39" s="75">
        <v>0</v>
      </c>
      <c r="F39" s="75">
        <v>0</v>
      </c>
    </row>
    <row r="40" spans="1:6" x14ac:dyDescent="0.2">
      <c r="A40" s="70">
        <v>8150</v>
      </c>
      <c r="B40" s="70" t="s">
        <v>125</v>
      </c>
      <c r="C40" s="75">
        <v>0</v>
      </c>
      <c r="D40" s="75">
        <v>0</v>
      </c>
      <c r="E40" s="75">
        <v>0</v>
      </c>
      <c r="F40" s="75">
        <v>0</v>
      </c>
    </row>
    <row r="41" spans="1:6" x14ac:dyDescent="0.2">
      <c r="A41" s="70">
        <v>8210</v>
      </c>
      <c r="B41" s="70" t="s">
        <v>124</v>
      </c>
      <c r="C41" s="75">
        <v>0</v>
      </c>
      <c r="D41" s="75">
        <v>0</v>
      </c>
      <c r="E41" s="75">
        <v>0</v>
      </c>
      <c r="F41" s="75">
        <v>0</v>
      </c>
    </row>
    <row r="42" spans="1:6" x14ac:dyDescent="0.2">
      <c r="A42" s="70">
        <v>8220</v>
      </c>
      <c r="B42" s="70" t="s">
        <v>123</v>
      </c>
      <c r="C42" s="75">
        <v>0</v>
      </c>
      <c r="D42" s="75">
        <v>0</v>
      </c>
      <c r="E42" s="75">
        <v>0</v>
      </c>
      <c r="F42" s="75">
        <v>0</v>
      </c>
    </row>
    <row r="43" spans="1:6" x14ac:dyDescent="0.2">
      <c r="A43" s="70">
        <v>8230</v>
      </c>
      <c r="B43" s="70" t="s">
        <v>122</v>
      </c>
      <c r="C43" s="75">
        <v>0</v>
      </c>
      <c r="D43" s="75">
        <v>0</v>
      </c>
      <c r="E43" s="75">
        <v>0</v>
      </c>
      <c r="F43" s="75">
        <v>0</v>
      </c>
    </row>
    <row r="44" spans="1:6" x14ac:dyDescent="0.2">
      <c r="A44" s="70">
        <v>8240</v>
      </c>
      <c r="B44" s="70" t="s">
        <v>121</v>
      </c>
      <c r="C44" s="75">
        <v>0</v>
      </c>
      <c r="D44" s="75">
        <v>0</v>
      </c>
      <c r="E44" s="75">
        <v>0</v>
      </c>
      <c r="F44" s="75">
        <v>0</v>
      </c>
    </row>
    <row r="45" spans="1:6" x14ac:dyDescent="0.2">
      <c r="A45" s="70">
        <v>8250</v>
      </c>
      <c r="B45" s="70" t="s">
        <v>120</v>
      </c>
      <c r="C45" s="75">
        <v>0</v>
      </c>
      <c r="D45" s="75">
        <v>0</v>
      </c>
      <c r="E45" s="75">
        <v>0</v>
      </c>
      <c r="F45" s="75">
        <v>0</v>
      </c>
    </row>
    <row r="46" spans="1:6" x14ac:dyDescent="0.2">
      <c r="A46" s="70">
        <v>8260</v>
      </c>
      <c r="B46" s="70" t="s">
        <v>119</v>
      </c>
      <c r="C46" s="75">
        <v>0</v>
      </c>
      <c r="D46" s="75">
        <v>0</v>
      </c>
      <c r="E46" s="75">
        <v>0</v>
      </c>
      <c r="F46" s="75">
        <v>0</v>
      </c>
    </row>
    <row r="47" spans="1:6" x14ac:dyDescent="0.2">
      <c r="A47" s="70">
        <v>8270</v>
      </c>
      <c r="B47" s="70" t="s">
        <v>118</v>
      </c>
      <c r="C47" s="75">
        <v>0</v>
      </c>
      <c r="D47" s="75">
        <v>0</v>
      </c>
      <c r="E47" s="75">
        <v>0</v>
      </c>
      <c r="F47" s="75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71" t="s">
        <v>37</v>
      </c>
      <c r="B5" s="171"/>
      <c r="C5" s="171"/>
      <c r="D5" s="171"/>
      <c r="E5" s="171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1" t="s">
        <v>641</v>
      </c>
      <c r="B10" s="172" t="s">
        <v>39</v>
      </c>
      <c r="C10" s="172"/>
      <c r="D10" s="172"/>
      <c r="E10" s="172"/>
    </row>
    <row r="11" spans="1:8" s="7" customFormat="1" ht="12.95" customHeight="1" x14ac:dyDescent="0.2">
      <c r="A11" s="142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2" t="s">
        <v>643</v>
      </c>
      <c r="B12" s="172" t="s">
        <v>41</v>
      </c>
      <c r="C12" s="172"/>
      <c r="D12" s="172"/>
      <c r="E12" s="172"/>
    </row>
    <row r="13" spans="1:8" s="7" customFormat="1" ht="26.1" customHeight="1" x14ac:dyDescent="0.2">
      <c r="A13" s="142" t="s">
        <v>644</v>
      </c>
      <c r="B13" s="172" t="s">
        <v>42</v>
      </c>
      <c r="C13" s="172"/>
      <c r="D13" s="172"/>
      <c r="E13" s="172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1" t="s">
        <v>645</v>
      </c>
      <c r="B15" s="23" t="s">
        <v>43</v>
      </c>
    </row>
    <row r="16" spans="1:8" s="7" customFormat="1" ht="12.95" customHeight="1" x14ac:dyDescent="0.2">
      <c r="A16" s="142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3" t="s">
        <v>638</v>
      </c>
    </row>
    <row r="20" spans="1:8" s="7" customFormat="1" ht="12.95" customHeight="1" x14ac:dyDescent="0.2">
      <c r="A20" s="143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73" t="s">
        <v>45</v>
      </c>
      <c r="C31" s="173"/>
      <c r="D31" s="173"/>
      <c r="E31" s="173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2019-02-13T21:19:08Z</cp:lastPrinted>
  <dcterms:created xsi:type="dcterms:W3CDTF">2012-12-11T20:36:24Z</dcterms:created>
  <dcterms:modified xsi:type="dcterms:W3CDTF">2020-02-10T19:15:53Z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